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545" tabRatio="726" activeTab="1"/>
  </bookViews>
  <sheets>
    <sheet name="基礎データ入力" sheetId="1" r:id="rId1"/>
    <sheet name="選手Code入力" sheetId="2" r:id="rId2"/>
    <sheet name="春Ｓ" sheetId="3" r:id="rId3"/>
    <sheet name="春Ｄ" sheetId="4" r:id="rId4"/>
    <sheet name="春団" sheetId="5" r:id="rId5"/>
    <sheet name="県体" sheetId="6" r:id="rId6"/>
    <sheet name="近予Ｓ" sheetId="7" r:id="rId7"/>
    <sheet name="近予Ｄ" sheetId="8" r:id="rId8"/>
    <sheet name="秋Ｓ" sheetId="9" r:id="rId9"/>
    <sheet name="秋Ｄ" sheetId="10" r:id="rId10"/>
    <sheet name="秋団" sheetId="11" r:id="rId11"/>
    <sheet name="学校データ" sheetId="12" r:id="rId12"/>
  </sheets>
  <definedNames>
    <definedName name="akikantoku">'基礎データ入力'!$B$26</definedName>
    <definedName name="Ｄ種目">'基礎データ入力'!$C$47:$C$49</definedName>
    <definedName name="harukantoku">'基礎データ入力'!$B$20</definedName>
    <definedName name="kentaikantoku">'基礎データ入力'!$B$23</definedName>
    <definedName name="_xlnm.Print_Area" localSheetId="0">'基礎データ入力'!$A$1:$G$81</definedName>
    <definedName name="_xlnm.Print_Area" localSheetId="7">'近予Ｄ'!$B$1:$I$90</definedName>
    <definedName name="_xlnm.Print_Area" localSheetId="6">'近予Ｓ'!$B$1:$I$102</definedName>
    <definedName name="_xlnm.Print_Area" localSheetId="5">'県体'!$A$1:$M$22</definedName>
    <definedName name="_xlnm.Print_Area" localSheetId="9">'秋Ｄ'!$B$1:$I$91</definedName>
    <definedName name="_xlnm.Print_Area" localSheetId="8">'秋Ｓ'!$B$1:$I$35</definedName>
    <definedName name="_xlnm.Print_Area" localSheetId="10">'秋団'!$A$1:$M$21</definedName>
    <definedName name="_xlnm.Print_Area" localSheetId="3">'春Ｄ'!$B$1:$I$90</definedName>
    <definedName name="_xlnm.Print_Area" localSheetId="2">'春Ｓ'!$B$1:$I$35</definedName>
    <definedName name="_xlnm.Print_Area" localSheetId="4">'春団'!$A$1:$M$20</definedName>
    <definedName name="_xlnm.Print_Area" localSheetId="1">'選手Code入力'!$A$4:$B$80</definedName>
    <definedName name="Ｓ種目">'基礎データ入力'!$C$43:$C$46</definedName>
    <definedName name="リスト">'選手Code入力'!$B$5:$B$199</definedName>
    <definedName name="学校">'学校データ'!$B$2:$B$64</definedName>
    <definedName name="顧問名">'基礎データ入力'!$B$17</definedName>
    <definedName name="所在地">'基礎データ入力'!$B$11</definedName>
    <definedName name="選手コード">'選手Code入力'!$A$5:$C$96</definedName>
    <definedName name="大会名">'基礎データ入力'!$B$29:$B$31</definedName>
    <definedName name="大会名２">'基礎データ入力'!$C$51:$C$54</definedName>
    <definedName name="電話番号">'基礎データ入力'!$B$14</definedName>
    <definedName name="年度">'基礎データ入力'!$B$5</definedName>
    <definedName name="報告大会名">#REF!</definedName>
    <definedName name="本校名">'基礎データ入力'!$B$8</definedName>
    <definedName name="名前">'選手Code入力'!$B$5:$F$109</definedName>
    <definedName name="名前コード">'選手Code入力'!$B$5:$E$109</definedName>
  </definedNames>
  <calcPr fullCalcOnLoad="1"/>
</workbook>
</file>

<file path=xl/comments1.xml><?xml version="1.0" encoding="utf-8"?>
<comments xmlns="http://schemas.openxmlformats.org/spreadsheetml/2006/main">
  <authors>
    <author>Toru Nakano</author>
    <author>syoku04</author>
  </authors>
  <commentList>
    <comment ref="B11" authorId="0">
      <text>
        <r>
          <rPr>
            <b/>
            <sz val="9"/>
            <rFont val="ＭＳ Ｐゴシック"/>
            <family val="3"/>
          </rPr>
          <t>学校住所です。
住所が間違っている場合、</t>
        </r>
        <r>
          <rPr>
            <b/>
            <sz val="9"/>
            <color indexed="12"/>
            <rFont val="ＭＳ Ｐゴシック"/>
            <family val="3"/>
          </rPr>
          <t>学校データ！</t>
        </r>
        <r>
          <rPr>
            <b/>
            <sz val="9"/>
            <rFont val="ＭＳ Ｐゴシック"/>
            <family val="3"/>
          </rPr>
          <t>で修正してください。</t>
        </r>
      </text>
    </comment>
    <comment ref="B5" authorId="0">
      <text>
        <r>
          <rPr>
            <b/>
            <sz val="9"/>
            <rFont val="ＭＳ Ｐゴシック"/>
            <family val="3"/>
          </rPr>
          <t>何年度の申込み書を作るのかをテンキーで入力して下さい。
例えば平成22年度であれば</t>
        </r>
        <r>
          <rPr>
            <b/>
            <sz val="9"/>
            <color indexed="10"/>
            <rFont val="ＭＳ Ｐゴシック"/>
            <family val="3"/>
          </rPr>
          <t>　22</t>
        </r>
        <r>
          <rPr>
            <b/>
            <sz val="9"/>
            <rFont val="ＭＳ Ｐゴシック"/>
            <family val="3"/>
          </rPr>
          <t>　と入力する。</t>
        </r>
      </text>
    </comment>
    <comment ref="B14" authorId="0">
      <text>
        <r>
          <rPr>
            <b/>
            <sz val="9"/>
            <rFont val="ＭＳ Ｐゴシック"/>
            <family val="3"/>
          </rPr>
          <t>貴校の電話番号です。間違っている場合、</t>
        </r>
        <r>
          <rPr>
            <b/>
            <sz val="9"/>
            <color indexed="12"/>
            <rFont val="ＭＳ Ｐゴシック"/>
            <family val="3"/>
          </rPr>
          <t>学校データ！</t>
        </r>
        <r>
          <rPr>
            <b/>
            <sz val="9"/>
            <rFont val="ＭＳ Ｐゴシック"/>
            <family val="3"/>
          </rPr>
          <t>で修正してください。</t>
        </r>
      </text>
    </comment>
    <comment ref="B17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  <comment ref="B23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  <comment ref="B26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  <comment ref="B20" authorId="1">
      <text>
        <r>
          <rPr>
            <sz val="9"/>
            <rFont val="ＭＳ Ｐゴシック"/>
            <family val="3"/>
          </rPr>
          <t>団体戦（学校対抗戦）の監督名と一致するようにお願いします。
（この名前がプログラムに記載されます。）</t>
        </r>
      </text>
    </comment>
  </commentList>
</comments>
</file>

<file path=xl/comments10.xml><?xml version="1.0" encoding="utf-8"?>
<comments xmlns="http://schemas.openxmlformats.org/spreadsheetml/2006/main">
  <authors>
    <author>toru</author>
    <author>Toru Nakano</author>
  </authors>
  <commentList>
    <comment ref="J2" authorId="0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B47" authorId="1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B2" authorId="1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</commentList>
</comments>
</file>

<file path=xl/comments11.xml><?xml version="1.0" encoding="utf-8"?>
<comments xmlns="http://schemas.openxmlformats.org/spreadsheetml/2006/main">
  <authors>
    <author>Toru Nakano</author>
  </authors>
  <commentList>
    <comment ref="A1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A4" authorId="0">
      <text>
        <r>
          <rPr>
            <sz val="9"/>
            <rFont val="ＭＳ Ｐゴシック"/>
            <family val="3"/>
          </rPr>
          <t>基礎データ入力画面で学校名を入力して下さい。</t>
        </r>
      </text>
    </comment>
    <comment ref="A6" authorId="0">
      <text>
        <r>
          <rPr>
            <sz val="9"/>
            <rFont val="ＭＳ Ｐゴシック"/>
            <family val="3"/>
          </rPr>
          <t>基礎データ入力画面で入力をして下さい。</t>
        </r>
      </text>
    </comment>
  </commentList>
</comments>
</file>

<file path=xl/comments12.xml><?xml version="1.0" encoding="utf-8"?>
<comments xmlns="http://schemas.openxmlformats.org/spreadsheetml/2006/main">
  <authors>
    <author>toru</author>
    <author>toru nakano@katata high school</author>
  </authors>
  <commentList>
    <comment ref="C36" authorId="0">
      <text>
        <r>
          <rPr>
            <b/>
            <sz val="9"/>
            <rFont val="ＭＳ Ｐゴシック"/>
            <family val="3"/>
          </rPr>
          <t>未加入
以前加入</t>
        </r>
      </text>
    </comment>
    <comment ref="C3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5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4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3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5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15" authorId="0">
      <text>
        <r>
          <rPr>
            <b/>
            <sz val="9"/>
            <rFont val="ＭＳ Ｐゴシック"/>
            <family val="3"/>
          </rPr>
          <t>Ｈ２０加盟（女子部）</t>
        </r>
      </text>
    </comment>
    <comment ref="C56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7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8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59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0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1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2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3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C64" authorId="0">
      <text>
        <r>
          <rPr>
            <b/>
            <sz val="9"/>
            <rFont val="ＭＳ Ｐゴシック"/>
            <family val="3"/>
          </rPr>
          <t>未加入</t>
        </r>
      </text>
    </comment>
    <comment ref="E35" authorId="1">
      <text>
        <r>
          <rPr>
            <b/>
            <sz val="9"/>
            <rFont val="ＭＳ Ｐゴシック"/>
            <family val="3"/>
          </rPr>
          <t>2007campus</t>
        </r>
      </text>
    </comment>
  </commentList>
</comments>
</file>

<file path=xl/comments2.xml><?xml version="1.0" encoding="utf-8"?>
<comments xmlns="http://schemas.openxmlformats.org/spreadsheetml/2006/main">
  <authors>
    <author>Toru Nakano</author>
    <author>toru nakano@katata high school</author>
  </authors>
  <commentList>
    <comment ref="D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B5" authorId="1">
      <text>
        <r>
          <rPr>
            <b/>
            <sz val="20"/>
            <rFont val="ＭＳ Ｐゴシック"/>
            <family val="3"/>
          </rPr>
          <t>選手氏名</t>
        </r>
      </text>
    </comment>
    <comment ref="C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2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3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4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5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6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7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8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9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0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1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2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3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4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5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6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7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8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C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D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E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F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  <comment ref="G109" authorId="0">
      <text>
        <r>
          <rPr>
            <b/>
            <sz val="9"/>
            <rFont val="ＭＳ Ｐゴシック"/>
            <family val="3"/>
          </rPr>
          <t>Toru Nakano:</t>
        </r>
        <r>
          <rPr>
            <sz val="9"/>
            <rFont val="ＭＳ Ｐゴシック"/>
            <family val="3"/>
          </rPr>
          <t xml:space="preserve">
このセルには関数が入っています。消去や削除はしないで下さい。</t>
        </r>
      </text>
    </comment>
  </commentList>
</comments>
</file>

<file path=xl/comments3.xml><?xml version="1.0" encoding="utf-8"?>
<comments xmlns="http://schemas.openxmlformats.org/spreadsheetml/2006/main">
  <authors>
    <author>Toru Nakano</author>
    <author> </author>
    <author>toru</author>
    <author>toru nakano@katata high school</author>
    <author>koumu</author>
  </authors>
  <commentList>
    <comment ref="B2" authorId="0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B36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C9" authorId="1">
      <text>
        <r>
          <rPr>
            <b/>
            <sz val="9"/>
            <rFont val="ＭＳ Ｐゴシック"/>
            <family val="3"/>
          </rPr>
          <t>名前をリストから選択する。</t>
        </r>
      </text>
    </comment>
    <comment ref="E9" authorId="1">
      <text>
        <r>
          <rPr>
            <b/>
            <sz val="9"/>
            <rFont val="ＭＳ Ｐゴシック"/>
            <family val="3"/>
          </rPr>
          <t>戦績を入力する。</t>
        </r>
      </text>
    </comment>
    <comment ref="J2" authorId="2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C12" authorId="3">
      <text>
        <r>
          <rPr>
            <b/>
            <sz val="9"/>
            <rFont val="ＭＳ Ｐゴシック"/>
            <family val="3"/>
          </rPr>
          <t>選手Code入力！シートに貴校選手データを貼り付けてからご使用下しい。</t>
        </r>
      </text>
    </comment>
    <comment ref="D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E12" authorId="3">
      <text>
        <r>
          <rPr>
            <b/>
            <sz val="9"/>
            <rFont val="ＭＳ Ｐゴシック"/>
            <family val="3"/>
          </rPr>
          <t>戦績（本戦以上）を入力して下さい。</t>
        </r>
      </text>
    </comment>
    <comment ref="G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H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I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B5" authorId="4">
      <text>
        <r>
          <rPr>
            <b/>
            <sz val="9"/>
            <rFont val="ＭＳ Ｐゴシック"/>
            <family val="3"/>
          </rPr>
          <t>学校名の入力は、
基礎データ入力!より
行ってください。</t>
        </r>
      </text>
    </comment>
    <comment ref="F5" authorId="4">
      <text>
        <r>
          <rPr>
            <b/>
            <sz val="9"/>
            <rFont val="ＭＳ Ｐゴシック"/>
            <family val="3"/>
          </rPr>
          <t>顧問名の入力は、
基礎データ入力!より
行ってください。</t>
        </r>
      </text>
    </comment>
  </commentList>
</comments>
</file>

<file path=xl/comments4.xml><?xml version="1.0" encoding="utf-8"?>
<comments xmlns="http://schemas.openxmlformats.org/spreadsheetml/2006/main">
  <authors>
    <author>Toru Nakano</author>
    <author>toru</author>
    <author>koumu</author>
  </authors>
  <commentList>
    <comment ref="B47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J2" authorId="1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B2" authorId="0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B5" authorId="2">
      <text>
        <r>
          <rPr>
            <b/>
            <sz val="9"/>
            <rFont val="ＭＳ Ｐゴシック"/>
            <family val="3"/>
          </rPr>
          <t>学校名の入力は、
基礎データ入力!より
行ってください。</t>
        </r>
      </text>
    </comment>
    <comment ref="F5" authorId="2">
      <text>
        <r>
          <rPr>
            <b/>
            <sz val="9"/>
            <rFont val="ＭＳ Ｐゴシック"/>
            <family val="3"/>
          </rPr>
          <t>顧問名の入力は、
基礎データ入力!より
行ってください。</t>
        </r>
      </text>
    </comment>
  </commentList>
</comments>
</file>

<file path=xl/comments5.xml><?xml version="1.0" encoding="utf-8"?>
<comments xmlns="http://schemas.openxmlformats.org/spreadsheetml/2006/main">
  <authors>
    <author>Toru Nakano</author>
    <author>koumu</author>
  </authors>
  <commentList>
    <comment ref="A1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A4" authorId="0">
      <text>
        <r>
          <rPr>
            <sz val="9"/>
            <rFont val="ＭＳ Ｐゴシック"/>
            <family val="3"/>
          </rPr>
          <t>基礎データ入力画面で学校名を入力して下さい。</t>
        </r>
      </text>
    </comment>
    <comment ref="A6" authorId="0">
      <text>
        <r>
          <rPr>
            <sz val="9"/>
            <rFont val="ＭＳ Ｐゴシック"/>
            <family val="3"/>
          </rPr>
          <t>基礎データ入力画面で入力をして下さい。</t>
        </r>
      </text>
    </comment>
    <comment ref="A5" authorId="1">
      <text>
        <r>
          <rPr>
            <b/>
            <sz val="12"/>
            <rFont val="ＭＳ Ｐゴシック"/>
            <family val="3"/>
          </rPr>
          <t>監督名の入力は、
基礎データ入力!より
行ってください。</t>
        </r>
      </text>
    </comment>
  </commentList>
</comments>
</file>

<file path=xl/comments6.xml><?xml version="1.0" encoding="utf-8"?>
<comments xmlns="http://schemas.openxmlformats.org/spreadsheetml/2006/main">
  <authors>
    <author>Toru Nakano</author>
  </authors>
  <commentList>
    <comment ref="A1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A4" authorId="0">
      <text>
        <r>
          <rPr>
            <sz val="9"/>
            <rFont val="ＭＳ Ｐゴシック"/>
            <family val="3"/>
          </rPr>
          <t>基礎データ入力画面で学校名を入力して下さい。</t>
        </r>
      </text>
    </comment>
    <comment ref="A6" authorId="0">
      <text>
        <r>
          <rPr>
            <sz val="9"/>
            <rFont val="ＭＳ Ｐゴシック"/>
            <family val="3"/>
          </rPr>
          <t>基礎データ入力画面で入力をして下さい。</t>
        </r>
      </text>
    </comment>
  </commentList>
</comments>
</file>

<file path=xl/comments7.xml><?xml version="1.0" encoding="utf-8"?>
<comments xmlns="http://schemas.openxmlformats.org/spreadsheetml/2006/main">
  <authors>
    <author>toru</author>
    <author> </author>
    <author>Toru Nakano</author>
    <author>toru nakano@katata high school</author>
  </authors>
  <commentList>
    <comment ref="J2" authorId="0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C9" authorId="1">
      <text>
        <r>
          <rPr>
            <b/>
            <sz val="9"/>
            <rFont val="ＭＳ Ｐゴシック"/>
            <family val="3"/>
          </rPr>
          <t>名前をリストから選択する。</t>
        </r>
      </text>
    </comment>
    <comment ref="E9" authorId="1">
      <text>
        <r>
          <rPr>
            <b/>
            <sz val="9"/>
            <rFont val="ＭＳ Ｐゴシック"/>
            <family val="3"/>
          </rPr>
          <t>戦績を入力する。</t>
        </r>
      </text>
    </comment>
    <comment ref="B70" authorId="2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B71" authorId="0">
      <text>
        <r>
          <rPr>
            <b/>
            <sz val="9"/>
            <rFont val="ＭＳ Ｐゴシック"/>
            <family val="3"/>
          </rPr>
          <t>春季および秋季は、「</t>
        </r>
        <r>
          <rPr>
            <b/>
            <sz val="9"/>
            <color indexed="10"/>
            <rFont val="ＭＳ Ｐゴシック"/>
            <family val="3"/>
          </rPr>
          <t>シングルスの部（　男子　・　女子）参加申込書」</t>
        </r>
        <r>
          <rPr>
            <b/>
            <sz val="9"/>
            <rFont val="ＭＳ Ｐゴシック"/>
            <family val="3"/>
          </rPr>
          <t>をリストから選んでください。近畿大会滋賀県予選会は、「１年生シングルスの部（　男子　　・　女子）参加申込書」か「2年生シングルスの部（　男子　　・　女子）参加申込書」のいずれかを選択してください。</t>
        </r>
      </text>
    </comment>
    <comment ref="B2" authorId="2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B37" authorId="2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D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E12" authorId="3">
      <text>
        <r>
          <rPr>
            <b/>
            <sz val="9"/>
            <rFont val="ＭＳ Ｐゴシック"/>
            <family val="3"/>
          </rPr>
          <t>戦績（本戦以上）を入力して下さい。</t>
        </r>
      </text>
    </comment>
    <comment ref="G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H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I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C12" authorId="3">
      <text>
        <r>
          <rPr>
            <b/>
            <sz val="9"/>
            <rFont val="ＭＳ Ｐゴシック"/>
            <family val="3"/>
          </rPr>
          <t>選手Code入力！シートに貴校選手データを貼り付けてからご使用下しい。</t>
        </r>
      </text>
    </comment>
  </commentList>
</comments>
</file>

<file path=xl/comments8.xml><?xml version="1.0" encoding="utf-8"?>
<comments xmlns="http://schemas.openxmlformats.org/spreadsheetml/2006/main">
  <authors>
    <author>Toru Nakano</author>
    <author>toru</author>
  </authors>
  <commentList>
    <comment ref="B2" authorId="0">
      <text>
        <r>
          <rPr>
            <b/>
            <sz val="11"/>
            <rFont val="ＭＳ Ｐゴシック"/>
            <family val="3"/>
          </rPr>
          <t>基礎データ入力！画面で今年度の年度を数字で入力し、大会名をリストから選択してください。</t>
        </r>
        <r>
          <rPr>
            <b/>
            <sz val="14"/>
            <rFont val="ＭＳ Ｐゴシック"/>
            <family val="3"/>
          </rPr>
          <t xml:space="preserve">
</t>
        </r>
      </text>
    </comment>
    <comment ref="J2" authorId="1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B47" authorId="0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</commentList>
</comments>
</file>

<file path=xl/comments9.xml><?xml version="1.0" encoding="utf-8"?>
<comments xmlns="http://schemas.openxmlformats.org/spreadsheetml/2006/main">
  <authors>
    <author>toru</author>
    <author> </author>
    <author>Toru Nakano</author>
    <author>toru nakano@katata high school</author>
  </authors>
  <commentList>
    <comment ref="J2" authorId="0">
      <text>
        <r>
          <rPr>
            <b/>
            <sz val="9"/>
            <rFont val="ＭＳ Ｐゴシック"/>
            <family val="3"/>
          </rPr>
          <t>このセル内の関数は消去しないで下さい。</t>
        </r>
      </text>
    </comment>
    <comment ref="C9" authorId="1">
      <text>
        <r>
          <rPr>
            <b/>
            <sz val="9"/>
            <rFont val="ＭＳ Ｐゴシック"/>
            <family val="3"/>
          </rPr>
          <t>名前をリストから選択する。</t>
        </r>
      </text>
    </comment>
    <comment ref="E9" authorId="1">
      <text>
        <r>
          <rPr>
            <b/>
            <sz val="9"/>
            <rFont val="ＭＳ Ｐゴシック"/>
            <family val="3"/>
          </rPr>
          <t>戦績を入力する。</t>
        </r>
      </text>
    </comment>
    <comment ref="B36" authorId="2">
      <text>
        <r>
          <rPr>
            <b/>
            <sz val="9"/>
            <rFont val="ＭＳ Ｐゴシック"/>
            <family val="3"/>
          </rPr>
          <t>基礎データ入力画面で今年度の年度を数字で入力して下さい。</t>
        </r>
      </text>
    </comment>
    <comment ref="B37" authorId="0">
      <text>
        <r>
          <rPr>
            <b/>
            <sz val="9"/>
            <rFont val="ＭＳ Ｐゴシック"/>
            <family val="3"/>
          </rPr>
          <t>春季および秋季は、「</t>
        </r>
        <r>
          <rPr>
            <b/>
            <sz val="9"/>
            <color indexed="10"/>
            <rFont val="ＭＳ Ｐゴシック"/>
            <family val="3"/>
          </rPr>
          <t>シングルスの部（　男子　・　女子）参加申込書」</t>
        </r>
        <r>
          <rPr>
            <b/>
            <sz val="9"/>
            <rFont val="ＭＳ Ｐゴシック"/>
            <family val="3"/>
          </rPr>
          <t>をリストから選んでください。近畿大会滋賀県予選会は、「１年生シングルスの部（　男子　　・　女子）参加申込書」か「2年生シングルスの部（　男子　　・　女子）参加申込書」のいずれかを選択してください。</t>
        </r>
      </text>
    </comment>
    <comment ref="B2" authorId="2">
      <text>
        <r>
          <rPr>
            <b/>
            <sz val="11"/>
            <rFont val="ＭＳ Ｐゴシック"/>
            <family val="3"/>
          </rPr>
          <t>基礎データ入力！画面で今年度の年度を数字で入力し下さい。</t>
        </r>
      </text>
    </comment>
    <comment ref="D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E12" authorId="3">
      <text>
        <r>
          <rPr>
            <b/>
            <sz val="9"/>
            <rFont val="ＭＳ Ｐゴシック"/>
            <family val="3"/>
          </rPr>
          <t>戦績（本戦以上）を入力して下さい。</t>
        </r>
      </text>
    </comment>
    <comment ref="G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H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I12" authorId="3">
      <text>
        <r>
          <rPr>
            <b/>
            <sz val="9"/>
            <rFont val="ＭＳ Ｐゴシック"/>
            <family val="3"/>
          </rPr>
          <t>関数が入っています。</t>
        </r>
      </text>
    </comment>
    <comment ref="C12" authorId="3">
      <text>
        <r>
          <rPr>
            <b/>
            <sz val="9"/>
            <rFont val="ＭＳ Ｐゴシック"/>
            <family val="3"/>
          </rPr>
          <t>選手Code入力！シートに貴校選手データを貼り付けてからご使用下しい。</t>
        </r>
      </text>
    </comment>
  </commentList>
</comments>
</file>

<file path=xl/sharedStrings.xml><?xml version="1.0" encoding="utf-8"?>
<sst xmlns="http://schemas.openxmlformats.org/spreadsheetml/2006/main" count="719" uniqueCount="426">
  <si>
    <t>順位</t>
  </si>
  <si>
    <t>学年</t>
  </si>
  <si>
    <t>戦績</t>
  </si>
  <si>
    <t>所属校</t>
  </si>
  <si>
    <t>上記の者は本校在籍生徒で、表記大会に出場することを認めます。</t>
  </si>
  <si>
    <t>氏名</t>
  </si>
  <si>
    <t>上記の者は本校在籍生徒で、当大会に出場することを認めます。</t>
  </si>
  <si>
    <t>選手氏名</t>
  </si>
  <si>
    <t>団体戦の部（男子・女子）参加申込書</t>
  </si>
  <si>
    <t>選手氏名</t>
  </si>
  <si>
    <t>団体戦の部（男子・女子）参加申込書</t>
  </si>
  <si>
    <t>名前</t>
  </si>
  <si>
    <t>学年</t>
  </si>
  <si>
    <t>所在地</t>
  </si>
  <si>
    <t>電話番号</t>
  </si>
  <si>
    <t>印</t>
  </si>
  <si>
    <t>this year</t>
  </si>
  <si>
    <t>入学年</t>
  </si>
  <si>
    <t>学年</t>
  </si>
  <si>
    <t>選手コード</t>
  </si>
  <si>
    <t>エントリーコード</t>
  </si>
  <si>
    <t>基礎データ入力へ</t>
  </si>
  <si>
    <t>記入例</t>
  </si>
  <si>
    <t>学年</t>
  </si>
  <si>
    <t>戦績</t>
  </si>
  <si>
    <t>順位</t>
  </si>
  <si>
    <t>コード</t>
  </si>
  <si>
    <t>中野　忍</t>
  </si>
  <si>
    <t>高島</t>
  </si>
  <si>
    <t>秋季ベスト１６</t>
  </si>
  <si>
    <t>シングルスの部（　男子　・　女子）参加申込書</t>
  </si>
  <si>
    <t>２年生シングルスの部（　男子　・　女子）参加申込書</t>
  </si>
  <si>
    <t>１年生シングルスの部（　男子　　・　女子）参加申込書</t>
  </si>
  <si>
    <t>選手氏名</t>
  </si>
  <si>
    <t>平成　　　年　　　月　　　日</t>
  </si>
  <si>
    <t>ｺｰﾄﾞ</t>
  </si>
  <si>
    <t>ｺｰﾄﾞ</t>
  </si>
  <si>
    <t>平成　　　年　　月　　　　日</t>
  </si>
  <si>
    <t>県民体育大会　高校テニスの部</t>
  </si>
  <si>
    <t>１年生ダブルスの部 （  男子 ・  女子）参加申込書</t>
  </si>
  <si>
    <t>２年生ダブルスの部（   男 子・  女子）参加申込書</t>
  </si>
  <si>
    <t>ダブルスの部（  男子 ・   女子）参加申込書</t>
  </si>
  <si>
    <t>印</t>
  </si>
  <si>
    <t>選手Code入力!A1</t>
  </si>
  <si>
    <t>赤田　次郎</t>
  </si>
  <si>
    <t>入力例</t>
  </si>
  <si>
    <t>編集不可（基礎データ入力！画面で操作してください。）→</t>
  </si>
  <si>
    <t>リストから種目を選んで下さい。　　　　　　　　　　　→</t>
  </si>
  <si>
    <t>リストから種目を選んで下さい。→</t>
  </si>
  <si>
    <t>編集不可（基礎データ入力！画面で操作してください。）　　　→</t>
  </si>
  <si>
    <t>ダブルスの部（  男子 ・   女子）参加申込書</t>
  </si>
  <si>
    <t>春季高校総合体育大会　テニスの部　参加本数報告</t>
  </si>
  <si>
    <t>近畿大会滋賀県予選会　参加本数報告</t>
  </si>
  <si>
    <t>秋季高校総合体育大会　テニスの部　　参加本数報告</t>
  </si>
  <si>
    <t>県民体育大会　高校テニスの部　参加報告</t>
  </si>
  <si>
    <t>高島</t>
  </si>
  <si>
    <t>学校コード</t>
  </si>
  <si>
    <t>学校名</t>
  </si>
  <si>
    <t>堅田</t>
  </si>
  <si>
    <t>北大津</t>
  </si>
  <si>
    <t>大津商業</t>
  </si>
  <si>
    <t>大津</t>
  </si>
  <si>
    <t>膳所</t>
  </si>
  <si>
    <t>東大津</t>
  </si>
  <si>
    <t>玉川</t>
  </si>
  <si>
    <t>光泉</t>
  </si>
  <si>
    <t>草津</t>
  </si>
  <si>
    <t>栗東</t>
  </si>
  <si>
    <t>国際情報</t>
  </si>
  <si>
    <t>守山北</t>
  </si>
  <si>
    <t>石部</t>
  </si>
  <si>
    <t>水口東</t>
  </si>
  <si>
    <t>甲南</t>
  </si>
  <si>
    <t>愛知</t>
  </si>
  <si>
    <t>日野</t>
  </si>
  <si>
    <t>能登川</t>
  </si>
  <si>
    <t>彦根工業</t>
  </si>
  <si>
    <t>近江</t>
  </si>
  <si>
    <t>米原</t>
  </si>
  <si>
    <t>長浜北星</t>
  </si>
  <si>
    <t>伊吹</t>
  </si>
  <si>
    <t>虎姫</t>
  </si>
  <si>
    <t>比叡山</t>
  </si>
  <si>
    <t>長浜</t>
  </si>
  <si>
    <t>八日市南</t>
  </si>
  <si>
    <t>守山</t>
  </si>
  <si>
    <t>八幡</t>
  </si>
  <si>
    <t>年度（平成）</t>
  </si>
  <si>
    <t>↓このボタンを押す（クリックする）と、新規ファイルに値複写されます。</t>
  </si>
  <si>
    <t>本日の日付→</t>
  </si>
  <si>
    <t>戦績（ポイント）</t>
  </si>
  <si>
    <t>戦績（ポイント）</t>
  </si>
  <si>
    <t>戦績（ポイント）</t>
  </si>
  <si>
    <t>近江兄弟社</t>
  </si>
  <si>
    <t>立命館守山</t>
  </si>
  <si>
    <t>彦根総合</t>
  </si>
  <si>
    <t>520-0815</t>
  </si>
  <si>
    <t>大津市膳所二丁目11-1</t>
  </si>
  <si>
    <t>077-523-2304</t>
  </si>
  <si>
    <t>077-526-1086</t>
  </si>
  <si>
    <t>520-0242</t>
  </si>
  <si>
    <t>大津市本堅田三丁目9-1</t>
  </si>
  <si>
    <t>077-572-1206</t>
  </si>
  <si>
    <t>077-573-7075</t>
  </si>
  <si>
    <t>520-2122</t>
  </si>
  <si>
    <t>077-545-8025</t>
  </si>
  <si>
    <t>077-543-4874</t>
  </si>
  <si>
    <t>北大津</t>
  </si>
  <si>
    <t>520-0246</t>
  </si>
  <si>
    <t>大津市仰木の里一丁目23-1</t>
  </si>
  <si>
    <t>077-573-5881</t>
  </si>
  <si>
    <t>077-573-7076</t>
  </si>
  <si>
    <t>520-0802</t>
  </si>
  <si>
    <t>大津市馬場一丁目1-1</t>
  </si>
  <si>
    <t>077-523-0386</t>
  </si>
  <si>
    <t>077-526-1772</t>
  </si>
  <si>
    <t>石山</t>
  </si>
  <si>
    <t>520-0844</t>
  </si>
  <si>
    <t>大津市国分一丁目15-1</t>
  </si>
  <si>
    <t>077-537-3371</t>
  </si>
  <si>
    <t>077-537-6748</t>
  </si>
  <si>
    <t>瀬田工業</t>
  </si>
  <si>
    <t>520-2132</t>
  </si>
  <si>
    <t>大津市神領三丁目18-1</t>
  </si>
  <si>
    <t>077-545-2510</t>
  </si>
  <si>
    <t>077-543-4872</t>
  </si>
  <si>
    <t>520-0037</t>
  </si>
  <si>
    <t>大津市御陵町2-1</t>
  </si>
  <si>
    <t>077-524-4284</t>
  </si>
  <si>
    <t>077-526-1802</t>
  </si>
  <si>
    <t>彦根東</t>
  </si>
  <si>
    <t>522-0061</t>
  </si>
  <si>
    <t>彦根市金亀町4-7</t>
  </si>
  <si>
    <t>0749-22-4800</t>
  </si>
  <si>
    <t>0749-26-3879</t>
  </si>
  <si>
    <t>河瀬</t>
  </si>
  <si>
    <t>522-0223</t>
  </si>
  <si>
    <t>彦根市川瀬馬場町975</t>
  </si>
  <si>
    <t>0749-25-2200</t>
  </si>
  <si>
    <t>0749-28-2935</t>
  </si>
  <si>
    <t>彦根西</t>
  </si>
  <si>
    <t>522-0065</t>
  </si>
  <si>
    <t>彦根市池洲町9-73</t>
  </si>
  <si>
    <t>0749-22-4890</t>
  </si>
  <si>
    <t>0749-26-9743</t>
  </si>
  <si>
    <t>522-0222</t>
  </si>
  <si>
    <t>0749-28-2201</t>
  </si>
  <si>
    <t>0749-28-2936</t>
  </si>
  <si>
    <t>彦根翔陽</t>
  </si>
  <si>
    <t>522-0033</t>
  </si>
  <si>
    <t>彦根市芹川町580</t>
  </si>
  <si>
    <t>0749-23-1491</t>
  </si>
  <si>
    <t>0749-26-3615</t>
  </si>
  <si>
    <t>長浜</t>
  </si>
  <si>
    <t>526-0033</t>
  </si>
  <si>
    <t>長浜市平方町270</t>
  </si>
  <si>
    <t>0749-62-0896</t>
  </si>
  <si>
    <t>0749-65-1340</t>
  </si>
  <si>
    <t>長浜北</t>
  </si>
  <si>
    <t>526-0847</t>
  </si>
  <si>
    <t>0749-62-0238</t>
  </si>
  <si>
    <t>0749-65-1341</t>
  </si>
  <si>
    <t>長浜農業</t>
  </si>
  <si>
    <t>526-0824</t>
  </si>
  <si>
    <t>長浜市名越町600</t>
  </si>
  <si>
    <t>0749-62-0876</t>
  </si>
  <si>
    <t>0749-65-1343</t>
  </si>
  <si>
    <t>長浜北星</t>
  </si>
  <si>
    <t>526-0036</t>
  </si>
  <si>
    <t>長浜市地福寺町3-72</t>
  </si>
  <si>
    <t>0749-62-3370</t>
  </si>
  <si>
    <t>0749-65-1344</t>
  </si>
  <si>
    <t>八幡</t>
  </si>
  <si>
    <t>523-0031</t>
  </si>
  <si>
    <t>近江八幡市堀上町105</t>
  </si>
  <si>
    <t>0748-33-2302</t>
  </si>
  <si>
    <t>0748-32-4051</t>
  </si>
  <si>
    <t>八幡工業</t>
  </si>
  <si>
    <t>523-0816</t>
  </si>
  <si>
    <t>近江八幡市西庄町5</t>
  </si>
  <si>
    <t>0748-37-7227</t>
  </si>
  <si>
    <t>0748-37-1174</t>
  </si>
  <si>
    <t>八幡商業</t>
  </si>
  <si>
    <t>523-0895</t>
  </si>
  <si>
    <t>近江八幡市宇津呂町10</t>
  </si>
  <si>
    <t>0748-32-2072</t>
  </si>
  <si>
    <t>0748-32-4052</t>
  </si>
  <si>
    <t>草津東</t>
  </si>
  <si>
    <t>525-0025</t>
  </si>
  <si>
    <t>草津市西渋川二丁目8-65</t>
  </si>
  <si>
    <t>077-564-4681</t>
  </si>
  <si>
    <t>077-562-1601</t>
  </si>
  <si>
    <t>525-0051</t>
  </si>
  <si>
    <t>草津市木川町955-1</t>
  </si>
  <si>
    <t>077-562-1220</t>
  </si>
  <si>
    <t>077-562-5536</t>
  </si>
  <si>
    <t>525-0058</t>
  </si>
  <si>
    <t>草津市野路東三丁目2-1</t>
  </si>
  <si>
    <t>077-565-1581</t>
  </si>
  <si>
    <t>077-562-6040</t>
  </si>
  <si>
    <t>湖南農業</t>
  </si>
  <si>
    <t>525-0036</t>
  </si>
  <si>
    <t>077-564-5255</t>
  </si>
  <si>
    <t>077-562-1186</t>
  </si>
  <si>
    <t>守山</t>
  </si>
  <si>
    <t>524-0022</t>
  </si>
  <si>
    <t>守山市守山三丁目12-34</t>
  </si>
  <si>
    <t>077-582-2289</t>
  </si>
  <si>
    <t>077-582-6514</t>
  </si>
  <si>
    <t>524-0004</t>
  </si>
  <si>
    <t>守山市笠原町1263</t>
  </si>
  <si>
    <t>077-585-0431</t>
  </si>
  <si>
    <t>077-585-5584</t>
  </si>
  <si>
    <t>520-3016</t>
  </si>
  <si>
    <t>栗東市小野618</t>
  </si>
  <si>
    <t>077-553-3350</t>
  </si>
  <si>
    <t>077-554-1537</t>
  </si>
  <si>
    <t>栗東市小野36</t>
  </si>
  <si>
    <t>077-554-0600</t>
  </si>
  <si>
    <t>077-554-1539</t>
  </si>
  <si>
    <t>水口</t>
  </si>
  <si>
    <t>528-0022</t>
  </si>
  <si>
    <t>0748-62-4104</t>
  </si>
  <si>
    <t>0748-62-6967</t>
  </si>
  <si>
    <t>528-0073</t>
  </si>
  <si>
    <t>0748-62-6745</t>
  </si>
  <si>
    <t>0748-63-0823</t>
  </si>
  <si>
    <t>520-3301</t>
  </si>
  <si>
    <t>0748-86-4145</t>
  </si>
  <si>
    <t>0748-86-4983</t>
  </si>
  <si>
    <t>信楽</t>
  </si>
  <si>
    <t>529-1851</t>
  </si>
  <si>
    <t>0748-82-0167</t>
  </si>
  <si>
    <t>0748-82-2124</t>
  </si>
  <si>
    <t>野洲</t>
  </si>
  <si>
    <t>520-2341</t>
  </si>
  <si>
    <t>077-587-0059</t>
  </si>
  <si>
    <t>077-587-5595</t>
  </si>
  <si>
    <t>520-3112</t>
  </si>
  <si>
    <t>0748-77-0311</t>
  </si>
  <si>
    <t>0748-77-0316</t>
  </si>
  <si>
    <t>甲西</t>
  </si>
  <si>
    <t>520-3231</t>
  </si>
  <si>
    <t>0748-72-3611</t>
  </si>
  <si>
    <t>0748-72-5549</t>
  </si>
  <si>
    <t>520-1621</t>
  </si>
  <si>
    <t>0740-22-2002</t>
  </si>
  <si>
    <t>0740-22-4837</t>
  </si>
  <si>
    <t>安曇川</t>
  </si>
  <si>
    <t>520-1212</t>
  </si>
  <si>
    <t>0740-32-0477</t>
  </si>
  <si>
    <t>0740-32-3383</t>
  </si>
  <si>
    <t>八日市</t>
  </si>
  <si>
    <t>527-0022</t>
  </si>
  <si>
    <t>0748-22-1515</t>
  </si>
  <si>
    <t>0748-23-2191</t>
  </si>
  <si>
    <t>八日市南</t>
  </si>
  <si>
    <t>527-0032</t>
  </si>
  <si>
    <t>0748-22-1513</t>
  </si>
  <si>
    <t>0748-23-2151</t>
  </si>
  <si>
    <t>521-0226</t>
  </si>
  <si>
    <t>0749-55-2350</t>
  </si>
  <si>
    <t>0749-55-2778</t>
  </si>
  <si>
    <t>日野</t>
  </si>
  <si>
    <t>529-1642</t>
  </si>
  <si>
    <t>蒲生郡日野町上野田150</t>
  </si>
  <si>
    <t>0748-52-1200</t>
  </si>
  <si>
    <t>0748-53-1512</t>
  </si>
  <si>
    <t>521-1235</t>
  </si>
  <si>
    <t>0748-42-1305</t>
  </si>
  <si>
    <t>0748-42-5241</t>
  </si>
  <si>
    <t>愛知</t>
  </si>
  <si>
    <t>529-1331</t>
  </si>
  <si>
    <t>0749-42-2150</t>
  </si>
  <si>
    <t>0749-42-6172</t>
  </si>
  <si>
    <t>521-0092</t>
  </si>
  <si>
    <t>0749-52-1601</t>
  </si>
  <si>
    <t>0749-52-1603</t>
  </si>
  <si>
    <t>虎姫</t>
  </si>
  <si>
    <t>529-0112</t>
  </si>
  <si>
    <t>東浅井郡虎姫町宮部2410</t>
  </si>
  <si>
    <t>0749-73-3055</t>
  </si>
  <si>
    <t>0749-73-2967</t>
  </si>
  <si>
    <t>伊香</t>
  </si>
  <si>
    <t>529-0425</t>
  </si>
  <si>
    <t>伊香郡木之本町木之本251</t>
  </si>
  <si>
    <t>0749-82-4141</t>
  </si>
  <si>
    <t>0749-82-4477</t>
  </si>
  <si>
    <t>077-582-2019</t>
  </si>
  <si>
    <t>077-583-2829</t>
  </si>
  <si>
    <t>520-0113</t>
  </si>
  <si>
    <t>大津市坂本四丁目3-1</t>
  </si>
  <si>
    <t>077-578-0091</t>
  </si>
  <si>
    <t>077-579-3413</t>
  </si>
  <si>
    <t>520-0052</t>
  </si>
  <si>
    <t>大津市朝日が丘一丁目18-1</t>
  </si>
  <si>
    <t>077-522-3465</t>
  </si>
  <si>
    <t>077-522-3651</t>
  </si>
  <si>
    <t>522-0002</t>
  </si>
  <si>
    <t>彦根市松原町大黒前3511-1</t>
  </si>
  <si>
    <t>0749-22-2323</t>
  </si>
  <si>
    <t>0749-24-6351</t>
  </si>
  <si>
    <t>近江兄弟社</t>
  </si>
  <si>
    <t>523-0851</t>
  </si>
  <si>
    <t>近江八幡市市井町177</t>
  </si>
  <si>
    <t>0748-32-3444</t>
  </si>
  <si>
    <t>0748-32-5316</t>
  </si>
  <si>
    <t>滋賀学園</t>
  </si>
  <si>
    <t>527-0003</t>
  </si>
  <si>
    <t>0748-23-0858</t>
  </si>
  <si>
    <t>0748-23-6145</t>
  </si>
  <si>
    <t>草津市野路町178</t>
  </si>
  <si>
    <t>077-564-5600</t>
  </si>
  <si>
    <t>077-564-5136</t>
  </si>
  <si>
    <t>彦根女子</t>
  </si>
  <si>
    <t>彦根市芹川町328</t>
  </si>
  <si>
    <t>0749-26-0016</t>
  </si>
  <si>
    <t>0749-22-1510</t>
  </si>
  <si>
    <t>大津清陵</t>
  </si>
  <si>
    <t>520-0867</t>
  </si>
  <si>
    <t>大津市大平一丁目14-1</t>
  </si>
  <si>
    <t>077-537-5004</t>
  </si>
  <si>
    <t>077-537-6753</t>
  </si>
  <si>
    <t>077-523-0387</t>
  </si>
  <si>
    <t>077-526-2091</t>
  </si>
  <si>
    <t>瀬田</t>
  </si>
  <si>
    <t>077-545-5315</t>
  </si>
  <si>
    <t>077-544-4010</t>
  </si>
  <si>
    <t>綾羽</t>
  </si>
  <si>
    <t>草津市西渋川一丁目18-1</t>
  </si>
  <si>
    <t>077-563-3435</t>
  </si>
  <si>
    <t>077-565-5820</t>
  </si>
  <si>
    <t>077-537-5333</t>
  </si>
  <si>
    <t>司学館</t>
  </si>
  <si>
    <t>527-0026</t>
  </si>
  <si>
    <t>0748-22-1176</t>
  </si>
  <si>
    <t>大津市瀬田南大萱町1732-2</t>
  </si>
  <si>
    <t>彦根市南川瀬町1310</t>
  </si>
  <si>
    <t>長浜市山階町352</t>
  </si>
  <si>
    <t>草津市草津町1839</t>
  </si>
  <si>
    <t>甲賀市水口町梅が丘3-1</t>
  </si>
  <si>
    <t>甲賀市水口町古城が丘7-1</t>
  </si>
  <si>
    <t>甲賀市甲南町寺庄427</t>
  </si>
  <si>
    <t>甲賀市信楽町長野317-1</t>
  </si>
  <si>
    <t>野洲市行畑2丁目9-1</t>
  </si>
  <si>
    <t>湖南市丸山2丁目3-1</t>
  </si>
  <si>
    <t>湖南市針1</t>
  </si>
  <si>
    <t>高島市今津町今津1936</t>
  </si>
  <si>
    <t>高島市安曇川町西万木1168</t>
  </si>
  <si>
    <t>東近江市八日市上之町1-25</t>
  </si>
  <si>
    <t>東近江市春日町1-15</t>
  </si>
  <si>
    <t>米原市朝日302</t>
  </si>
  <si>
    <t>東近江市建部北町520-1</t>
  </si>
  <si>
    <t>東近江市八日市野々宮町2-30</t>
  </si>
  <si>
    <t>立命館守山</t>
  </si>
  <si>
    <t>大津清陵</t>
  </si>
  <si>
    <t>大津清陵(馬場分校)</t>
  </si>
  <si>
    <t>彦根総合</t>
  </si>
  <si>
    <t>愛荘郡愛知川町愛知川102</t>
  </si>
  <si>
    <t>米原市西円寺1200</t>
  </si>
  <si>
    <t>郵便番号</t>
  </si>
  <si>
    <t>所在地</t>
  </si>
  <si>
    <t>彦根市芹川町328　</t>
  </si>
  <si>
    <t>コード</t>
  </si>
  <si>
    <t>525-8566</t>
  </si>
  <si>
    <r>
      <t>522-0033</t>
    </r>
    <r>
      <rPr>
        <sz val="9"/>
        <rFont val="ＭＳ 明朝"/>
        <family val="1"/>
      </rPr>
      <t>　</t>
    </r>
  </si>
  <si>
    <t>℡</t>
  </si>
  <si>
    <t>FAX</t>
  </si>
  <si>
    <t>0748-22-1176</t>
  </si>
  <si>
    <r>
      <t>※各校で</t>
    </r>
    <r>
      <rPr>
        <b/>
        <sz val="20"/>
        <color indexed="10"/>
        <rFont val="明朝"/>
        <family val="1"/>
      </rPr>
      <t>A</t>
    </r>
    <r>
      <rPr>
        <b/>
        <sz val="20"/>
        <rFont val="明朝"/>
        <family val="1"/>
      </rPr>
      <t>列に選手コードを、</t>
    </r>
    <r>
      <rPr>
        <b/>
        <sz val="20"/>
        <color indexed="10"/>
        <rFont val="明朝"/>
        <family val="1"/>
      </rPr>
      <t>Ｂ</t>
    </r>
    <r>
      <rPr>
        <b/>
        <sz val="20"/>
        <rFont val="明朝"/>
        <family val="1"/>
      </rPr>
      <t>列に選手名を</t>
    </r>
    <r>
      <rPr>
        <b/>
        <u val="single"/>
        <sz val="20"/>
        <color indexed="10"/>
        <rFont val="明朝"/>
        <family val="1"/>
      </rPr>
      <t>値貼り付け</t>
    </r>
    <r>
      <rPr>
        <b/>
        <u val="single"/>
        <sz val="20"/>
        <rFont val="明朝"/>
        <family val="1"/>
      </rPr>
      <t>し</t>
    </r>
    <r>
      <rPr>
        <b/>
        <sz val="20"/>
        <rFont val="明朝"/>
        <family val="1"/>
      </rPr>
      <t>て下さい。</t>
    </r>
  </si>
  <si>
    <t>高等学校名</t>
  </si>
  <si>
    <t>serial #</t>
  </si>
  <si>
    <t>　　　　　　　（申し込み締め切りを過ぎた場合、</t>
  </si>
  <si>
    <t>シングルスの部（　男子　・　女子）参加申込書</t>
  </si>
  <si>
    <t>守山市三宅町250</t>
  </si>
  <si>
    <t>524-0051</t>
  </si>
  <si>
    <t>編集不可（基礎データ入力！画面で開催年度を更新してください。）　　　→</t>
  </si>
  <si>
    <t>学校データ!へ移動</t>
  </si>
  <si>
    <r>
      <t>選手コードと選手氏名をsheet!「</t>
    </r>
    <r>
      <rPr>
        <b/>
        <u val="single"/>
        <sz val="14"/>
        <color indexed="18"/>
        <rFont val="明朝"/>
        <family val="1"/>
      </rPr>
      <t>選手Code入力</t>
    </r>
    <r>
      <rPr>
        <sz val="14"/>
        <color indexed="8"/>
        <rFont val="明朝"/>
        <family val="1"/>
      </rPr>
      <t>」</t>
    </r>
  </si>
  <si>
    <t>のＡ～Ｂ列に作成して下さい。</t>
  </si>
  <si>
    <t>学校名（高校の文字は不要です。）</t>
  </si>
  <si>
    <t>東近江市伊庭13</t>
  </si>
  <si>
    <t>滋賀短期大学附属</t>
  </si>
  <si>
    <t>基礎データ入力画面です。
以下の項目 を入力して下さい。</t>
  </si>
  <si>
    <t>春山　一郎</t>
  </si>
  <si>
    <t>夏原　夏子</t>
  </si>
  <si>
    <t>秋田　明子</t>
  </si>
  <si>
    <r>
      <t>　　　　　　　　</t>
    </r>
    <r>
      <rPr>
        <b/>
        <u val="single"/>
        <sz val="11"/>
        <color indexed="12"/>
        <rFont val="明朝"/>
        <family val="1"/>
      </rPr>
      <t>不参加</t>
    </r>
    <r>
      <rPr>
        <b/>
        <sz val="11"/>
        <color indexed="12"/>
        <rFont val="明朝"/>
        <family val="1"/>
      </rPr>
      <t>扱いになりますので、ご注意ください。）</t>
    </r>
  </si>
  <si>
    <t>たかしま</t>
  </si>
  <si>
    <t>かたた</t>
  </si>
  <si>
    <t>きたおおつ</t>
  </si>
  <si>
    <t>おおつしょうぎょう</t>
  </si>
  <si>
    <t>ぜぜ</t>
  </si>
  <si>
    <t>ひがしおおつ</t>
  </si>
  <si>
    <t>たまがわ</t>
  </si>
  <si>
    <t>こうせｎ</t>
  </si>
  <si>
    <t>くさつ</t>
  </si>
  <si>
    <t>りっとう</t>
  </si>
  <si>
    <t>こくさいじょうほう</t>
  </si>
  <si>
    <t>もりやまきた</t>
  </si>
  <si>
    <t>いしべ</t>
  </si>
  <si>
    <t>みなくちひがし</t>
  </si>
  <si>
    <t>こうなん</t>
  </si>
  <si>
    <t>えち</t>
  </si>
  <si>
    <t>ひの</t>
  </si>
  <si>
    <t>のとがわ</t>
  </si>
  <si>
    <t>ひこねこうぎょう</t>
  </si>
  <si>
    <t>おうみ</t>
  </si>
  <si>
    <t>まいばら</t>
  </si>
  <si>
    <t>ながはまほくせい</t>
  </si>
  <si>
    <t>いぶき</t>
  </si>
  <si>
    <t>とらひめ</t>
  </si>
  <si>
    <t>ながはま</t>
  </si>
  <si>
    <t>ようかいちみなみ</t>
  </si>
  <si>
    <t>はちまん</t>
  </si>
  <si>
    <t>こうみきょうだいしゃ</t>
  </si>
  <si>
    <t>りつめいかんもりやま</t>
  </si>
  <si>
    <t>ひこねそうぎょう</t>
  </si>
  <si>
    <t>ダブルスの部（  男子 ・   女子）参加申込書</t>
  </si>
  <si>
    <r>
      <t>春季</t>
    </r>
    <r>
      <rPr>
        <b/>
        <sz val="14"/>
        <color indexed="10"/>
        <rFont val="ＭＳ Ｐ明朝"/>
        <family val="1"/>
      </rPr>
      <t>団体戦</t>
    </r>
    <r>
      <rPr>
        <b/>
        <sz val="14"/>
        <color indexed="56"/>
        <rFont val="ＭＳ Ｐ明朝"/>
        <family val="1"/>
      </rPr>
      <t>　監督名</t>
    </r>
  </si>
  <si>
    <r>
      <t>県体　</t>
    </r>
    <r>
      <rPr>
        <b/>
        <sz val="14"/>
        <color indexed="56"/>
        <rFont val="ＭＳ Ｐ明朝"/>
        <family val="1"/>
      </rPr>
      <t>監督名</t>
    </r>
  </si>
  <si>
    <r>
      <t>秋季</t>
    </r>
    <r>
      <rPr>
        <b/>
        <sz val="14"/>
        <color indexed="10"/>
        <rFont val="ＭＳ Ｐ明朝"/>
        <family val="1"/>
      </rPr>
      <t>団体戦</t>
    </r>
    <r>
      <rPr>
        <b/>
        <sz val="14"/>
        <color indexed="56"/>
        <rFont val="ＭＳ Ｐ明朝"/>
        <family val="1"/>
      </rPr>
      <t>　監督名</t>
    </r>
  </si>
  <si>
    <r>
      <t>個人戦</t>
    </r>
    <r>
      <rPr>
        <b/>
        <sz val="14"/>
        <color indexed="56"/>
        <rFont val="ＭＳ Ｐ明朝"/>
        <family val="1"/>
      </rPr>
      <t>　顧問名（申込責任者）</t>
    </r>
  </si>
  <si>
    <t>しががくえん</t>
  </si>
  <si>
    <t>やす</t>
  </si>
  <si>
    <t>石部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</si>
</sst>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;@"/>
    <numFmt numFmtId="180" formatCode="&quot;組&quot;"/>
    <numFmt numFmtId="181" formatCode="0&quot;組&quot;"/>
    <numFmt numFmtId="182" formatCode="0&quot;人&quot;"/>
    <numFmt numFmtId="183" formatCode="[$€-2]\ #,##0.00_);[Red]\([$€-2]\ #,##0.00\)"/>
  </numFmts>
  <fonts count="137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ＤＦ平成明朝体W7"/>
      <family val="0"/>
    </font>
    <font>
      <sz val="14"/>
      <name val="ＤＨＰ行書体"/>
      <family val="0"/>
    </font>
    <font>
      <sz val="7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8"/>
      <name val="ＭＳ Ｐ明朝"/>
      <family val="1"/>
    </font>
    <font>
      <b/>
      <sz val="14"/>
      <name val="ＭＳ Ｐ明朝"/>
      <family val="1"/>
    </font>
    <font>
      <b/>
      <i/>
      <sz val="14"/>
      <color indexed="8"/>
      <name val="ＭＳ Ｐ明朝"/>
      <family val="1"/>
    </font>
    <font>
      <sz val="14"/>
      <color indexed="10"/>
      <name val="ＭＳ Ｐ明朝"/>
      <family val="1"/>
    </font>
    <font>
      <sz val="7"/>
      <name val="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56"/>
      <name val="ＭＳ Ｐ明朝"/>
      <family val="1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color indexed="56"/>
      <name val="ＭＳ Ｐ明朝"/>
      <family val="1"/>
    </font>
    <font>
      <sz val="10"/>
      <color indexed="56"/>
      <name val="ＭＳ Ｐ明朝"/>
      <family val="1"/>
    </font>
    <font>
      <sz val="10"/>
      <color indexed="10"/>
      <name val="ＭＳ Ｐ明朝"/>
      <family val="1"/>
    </font>
    <font>
      <b/>
      <sz val="9"/>
      <color indexed="10"/>
      <name val="ＭＳ Ｐゴシック"/>
      <family val="3"/>
    </font>
    <font>
      <sz val="14"/>
      <color indexed="56"/>
      <name val="明朝"/>
      <family val="1"/>
    </font>
    <font>
      <u val="single"/>
      <sz val="14"/>
      <color indexed="12"/>
      <name val="明朝"/>
      <family val="1"/>
    </font>
    <font>
      <sz val="9"/>
      <name val="明朝"/>
      <family val="1"/>
    </font>
    <font>
      <sz val="18"/>
      <name val="ＭＳ Ｐゴシック"/>
      <family val="3"/>
    </font>
    <font>
      <sz val="16"/>
      <name val="明朝"/>
      <family val="1"/>
    </font>
    <font>
      <sz val="10"/>
      <name val="ＭＳ Ｐゴシック"/>
      <family val="3"/>
    </font>
    <font>
      <u val="single"/>
      <sz val="8"/>
      <color indexed="12"/>
      <name val="明朝"/>
      <family val="1"/>
    </font>
    <font>
      <u val="single"/>
      <sz val="11.9"/>
      <color indexed="36"/>
      <name val="明朝"/>
      <family val="1"/>
    </font>
    <font>
      <sz val="20"/>
      <name val="ＭＳ Ｐゴシック"/>
      <family val="3"/>
    </font>
    <font>
      <i/>
      <sz val="18"/>
      <name val="ＭＳ Ｐゴシック"/>
      <family val="3"/>
    </font>
    <font>
      <sz val="9"/>
      <name val="ＭＳ Ｐ明朝"/>
      <family val="1"/>
    </font>
    <font>
      <sz val="14"/>
      <color indexed="8"/>
      <name val="明朝"/>
      <family val="1"/>
    </font>
    <font>
      <sz val="9"/>
      <color indexed="8"/>
      <name val="ＭＳ Ｐ明朝"/>
      <family val="1"/>
    </font>
    <font>
      <sz val="10"/>
      <name val="明朝"/>
      <family val="1"/>
    </font>
    <font>
      <u val="single"/>
      <sz val="14"/>
      <color indexed="48"/>
      <name val="明朝"/>
      <family val="1"/>
    </font>
    <font>
      <sz val="24"/>
      <name val="明朝"/>
      <family val="1"/>
    </font>
    <font>
      <sz val="11"/>
      <name val="ＭＳ 明朝"/>
      <family val="1"/>
    </font>
    <font>
      <b/>
      <sz val="14"/>
      <color indexed="10"/>
      <name val="明朝"/>
      <family val="1"/>
    </font>
    <font>
      <sz val="14"/>
      <color indexed="10"/>
      <name val="明朝"/>
      <family val="1"/>
    </font>
    <font>
      <b/>
      <sz val="20"/>
      <name val="明朝"/>
      <family val="1"/>
    </font>
    <font>
      <b/>
      <sz val="20"/>
      <color indexed="10"/>
      <name val="明朝"/>
      <family val="1"/>
    </font>
    <font>
      <b/>
      <sz val="14"/>
      <color indexed="10"/>
      <name val="ＭＳ Ｐ明朝"/>
      <family val="1"/>
    </font>
    <font>
      <sz val="14"/>
      <color indexed="8"/>
      <name val="ＭＳ Ｐ明朝"/>
      <family val="1"/>
    </font>
    <font>
      <b/>
      <u val="single"/>
      <sz val="20"/>
      <color indexed="10"/>
      <name val="明朝"/>
      <family val="1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明朝"/>
      <family val="1"/>
    </font>
    <font>
      <sz val="9"/>
      <name val="Century"/>
      <family val="1"/>
    </font>
    <font>
      <sz val="14"/>
      <name val="Century"/>
      <family val="1"/>
    </font>
    <font>
      <sz val="11"/>
      <name val="Century"/>
      <family val="1"/>
    </font>
    <font>
      <b/>
      <sz val="9"/>
      <color indexed="12"/>
      <name val="ＭＳ Ｐゴシック"/>
      <family val="3"/>
    </font>
    <font>
      <b/>
      <sz val="11"/>
      <name val="ＭＳ 明朝"/>
      <family val="1"/>
    </font>
    <font>
      <b/>
      <u val="single"/>
      <sz val="20"/>
      <name val="明朝"/>
      <family val="1"/>
    </font>
    <font>
      <b/>
      <sz val="11"/>
      <name val="Century"/>
      <family val="1"/>
    </font>
    <font>
      <b/>
      <sz val="11"/>
      <color indexed="10"/>
      <name val="SimHei"/>
      <family val="3"/>
    </font>
    <font>
      <sz val="11"/>
      <color indexed="10"/>
      <name val="SimHei"/>
      <family val="3"/>
    </font>
    <font>
      <i/>
      <sz val="6"/>
      <name val="Century"/>
      <family val="1"/>
    </font>
    <font>
      <sz val="9"/>
      <color indexed="10"/>
      <name val="Century"/>
      <family val="1"/>
    </font>
    <font>
      <i/>
      <u val="single"/>
      <sz val="14"/>
      <name val="ＭＳ Ｐ明朝"/>
      <family val="1"/>
    </font>
    <font>
      <i/>
      <sz val="14"/>
      <name val="ＭＳ Ｐ明朝"/>
      <family val="1"/>
    </font>
    <font>
      <i/>
      <u val="single"/>
      <sz val="16"/>
      <name val="ＭＳ Ｐ明朝"/>
      <family val="1"/>
    </font>
    <font>
      <b/>
      <sz val="9"/>
      <name val="ＭＳ 明朝"/>
      <family val="1"/>
    </font>
    <font>
      <b/>
      <sz val="9"/>
      <name val="Century"/>
      <family val="1"/>
    </font>
    <font>
      <b/>
      <u val="single"/>
      <sz val="14"/>
      <color indexed="18"/>
      <name val="明朝"/>
      <family val="1"/>
    </font>
    <font>
      <b/>
      <sz val="11"/>
      <color indexed="12"/>
      <name val="明朝"/>
      <family val="1"/>
    </font>
    <font>
      <sz val="11"/>
      <name val="明朝"/>
      <family val="1"/>
    </font>
    <font>
      <b/>
      <u val="single"/>
      <sz val="11"/>
      <color indexed="56"/>
      <name val="明朝"/>
      <family val="1"/>
    </font>
    <font>
      <b/>
      <sz val="11"/>
      <color indexed="56"/>
      <name val="明朝"/>
      <family val="1"/>
    </font>
    <font>
      <sz val="11"/>
      <color indexed="56"/>
      <name val="明朝"/>
      <family val="1"/>
    </font>
    <font>
      <b/>
      <u val="single"/>
      <sz val="11"/>
      <color indexed="12"/>
      <name val="明朝"/>
      <family val="1"/>
    </font>
    <font>
      <sz val="8"/>
      <color indexed="8"/>
      <name val="ＭＳ Ｐゴシック"/>
      <family val="3"/>
    </font>
    <font>
      <sz val="16"/>
      <name val="Century"/>
      <family val="1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0"/>
      <color indexed="8"/>
      <name val="明朝"/>
      <family val="1"/>
    </font>
    <font>
      <b/>
      <sz val="10"/>
      <color indexed="12"/>
      <name val="明朝"/>
      <family val="1"/>
    </font>
    <font>
      <sz val="9"/>
      <color indexed="12"/>
      <name val="明朝"/>
      <family val="1"/>
    </font>
    <font>
      <sz val="10"/>
      <color indexed="10"/>
      <name val="明朝"/>
      <family val="1"/>
    </font>
    <font>
      <sz val="10"/>
      <color indexed="56"/>
      <name val="明朝"/>
      <family val="1"/>
    </font>
    <font>
      <b/>
      <sz val="12"/>
      <color indexed="8"/>
      <name val="明朝"/>
      <family val="1"/>
    </font>
    <font>
      <sz val="12"/>
      <color indexed="8"/>
      <name val="Century"/>
      <family val="1"/>
    </font>
    <font>
      <sz val="10"/>
      <color indexed="8"/>
      <name val="Century"/>
      <family val="1"/>
    </font>
    <font>
      <sz val="16"/>
      <color indexed="8"/>
      <name val="Century"/>
      <family val="1"/>
    </font>
    <font>
      <sz val="12"/>
      <color indexed="8"/>
      <name val="明朝"/>
      <family val="1"/>
    </font>
    <font>
      <sz val="12"/>
      <color indexed="10"/>
      <name val="明朝"/>
      <family val="1"/>
    </font>
    <font>
      <u val="single"/>
      <sz val="12"/>
      <color indexed="8"/>
      <name val="明朝"/>
      <family val="1"/>
    </font>
    <font>
      <b/>
      <u val="single"/>
      <sz val="14"/>
      <color indexed="8"/>
      <name val="明朝"/>
      <family val="1"/>
    </font>
    <font>
      <b/>
      <sz val="14"/>
      <color indexed="8"/>
      <name val="明朝"/>
      <family val="1"/>
    </font>
    <font>
      <sz val="12"/>
      <color indexed="8"/>
      <name val="Calibri"/>
      <family val="2"/>
    </font>
    <font>
      <b/>
      <sz val="18"/>
      <color indexed="8"/>
      <name val="ＭＳ Ｐ明朝"/>
      <family val="1"/>
    </font>
    <font>
      <sz val="20"/>
      <color indexed="8"/>
      <name val="明朝"/>
      <family val="1"/>
    </font>
    <font>
      <sz val="20"/>
      <color indexed="10"/>
      <name val="明朝"/>
      <family val="1"/>
    </font>
    <font>
      <sz val="8"/>
      <color indexed="1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明朝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>
        <color indexed="8"/>
      </right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ck"/>
      <top style="hair"/>
      <bottom style="thick"/>
    </border>
    <border>
      <left style="hair"/>
      <right style="thick"/>
      <top style="hair"/>
      <bottom style="thin"/>
    </border>
    <border>
      <left style="hair"/>
      <right style="thick"/>
      <top>
        <color indexed="63"/>
      </top>
      <bottom style="thin"/>
    </border>
    <border>
      <left style="hair"/>
      <right style="thick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thin">
        <color indexed="8"/>
      </left>
      <right style="dotted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thick"/>
      <top style="thin"/>
      <bottom style="thick"/>
    </border>
    <border>
      <left style="hair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thick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119" fillId="3" borderId="0" applyNumberFormat="0" applyBorder="0" applyAlignment="0" applyProtection="0"/>
    <xf numFmtId="0" fontId="119" fillId="4" borderId="0" applyNumberFormat="0" applyBorder="0" applyAlignment="0" applyProtection="0"/>
    <xf numFmtId="0" fontId="119" fillId="5" borderId="0" applyNumberFormat="0" applyBorder="0" applyAlignment="0" applyProtection="0"/>
    <xf numFmtId="0" fontId="119" fillId="6" borderId="0" applyNumberFormat="0" applyBorder="0" applyAlignment="0" applyProtection="0"/>
    <xf numFmtId="0" fontId="119" fillId="7" borderId="0" applyNumberFormat="0" applyBorder="0" applyAlignment="0" applyProtection="0"/>
    <xf numFmtId="0" fontId="119" fillId="8" borderId="0" applyNumberFormat="0" applyBorder="0" applyAlignment="0" applyProtection="0"/>
    <xf numFmtId="0" fontId="119" fillId="9" borderId="0" applyNumberFormat="0" applyBorder="0" applyAlignment="0" applyProtection="0"/>
    <xf numFmtId="0" fontId="119" fillId="10" borderId="0" applyNumberFormat="0" applyBorder="0" applyAlignment="0" applyProtection="0"/>
    <xf numFmtId="0" fontId="119" fillId="11" borderId="0" applyNumberFormat="0" applyBorder="0" applyAlignment="0" applyProtection="0"/>
    <xf numFmtId="0" fontId="119" fillId="12" borderId="0" applyNumberFormat="0" applyBorder="0" applyAlignment="0" applyProtection="0"/>
    <xf numFmtId="0" fontId="119" fillId="13" borderId="0" applyNumberFormat="0" applyBorder="0" applyAlignment="0" applyProtection="0"/>
    <xf numFmtId="0" fontId="120" fillId="14" borderId="0" applyNumberFormat="0" applyBorder="0" applyAlignment="0" applyProtection="0"/>
    <xf numFmtId="0" fontId="120" fillId="15" borderId="0" applyNumberFormat="0" applyBorder="0" applyAlignment="0" applyProtection="0"/>
    <xf numFmtId="0" fontId="120" fillId="16" borderId="0" applyNumberFormat="0" applyBorder="0" applyAlignment="0" applyProtection="0"/>
    <xf numFmtId="0" fontId="120" fillId="17" borderId="0" applyNumberFormat="0" applyBorder="0" applyAlignment="0" applyProtection="0"/>
    <xf numFmtId="0" fontId="120" fillId="18" borderId="0" applyNumberFormat="0" applyBorder="0" applyAlignment="0" applyProtection="0"/>
    <xf numFmtId="0" fontId="120" fillId="19" borderId="0" applyNumberFormat="0" applyBorder="0" applyAlignment="0" applyProtection="0"/>
    <xf numFmtId="0" fontId="120" fillId="20" borderId="0" applyNumberFormat="0" applyBorder="0" applyAlignment="0" applyProtection="0"/>
    <xf numFmtId="0" fontId="120" fillId="21" borderId="0" applyNumberFormat="0" applyBorder="0" applyAlignment="0" applyProtection="0"/>
    <xf numFmtId="0" fontId="120" fillId="22" borderId="0" applyNumberFormat="0" applyBorder="0" applyAlignment="0" applyProtection="0"/>
    <xf numFmtId="0" fontId="120" fillId="23" borderId="0" applyNumberFormat="0" applyBorder="0" applyAlignment="0" applyProtection="0"/>
    <xf numFmtId="0" fontId="120" fillId="24" borderId="0" applyNumberFormat="0" applyBorder="0" applyAlignment="0" applyProtection="0"/>
    <xf numFmtId="0" fontId="120" fillId="25" borderId="0" applyNumberFormat="0" applyBorder="0" applyAlignment="0" applyProtection="0"/>
    <xf numFmtId="0" fontId="121" fillId="0" borderId="0" applyNumberFormat="0" applyFill="0" applyBorder="0" applyAlignment="0" applyProtection="0"/>
    <xf numFmtId="0" fontId="122" fillId="26" borderId="1" applyNumberFormat="0" applyAlignment="0" applyProtection="0"/>
    <xf numFmtId="0" fontId="123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4" fillId="0" borderId="3" applyNumberFormat="0" applyFill="0" applyAlignment="0" applyProtection="0"/>
    <xf numFmtId="0" fontId="125" fillId="29" borderId="0" applyNumberFormat="0" applyBorder="0" applyAlignment="0" applyProtection="0"/>
    <xf numFmtId="0" fontId="126" fillId="30" borderId="4" applyNumberFormat="0" applyAlignment="0" applyProtection="0"/>
    <xf numFmtId="0" fontId="1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28" fillId="0" borderId="5" applyNumberFormat="0" applyFill="0" applyAlignment="0" applyProtection="0"/>
    <xf numFmtId="0" fontId="129" fillId="0" borderId="6" applyNumberFormat="0" applyFill="0" applyAlignment="0" applyProtection="0"/>
    <xf numFmtId="0" fontId="130" fillId="0" borderId="7" applyNumberFormat="0" applyFill="0" applyAlignment="0" applyProtection="0"/>
    <xf numFmtId="0" fontId="130" fillId="0" borderId="0" applyNumberFormat="0" applyFill="0" applyBorder="0" applyAlignment="0" applyProtection="0"/>
    <xf numFmtId="0" fontId="131" fillId="0" borderId="8" applyNumberFormat="0" applyFill="0" applyAlignment="0" applyProtection="0"/>
    <xf numFmtId="0" fontId="132" fillId="30" borderId="9" applyNumberFormat="0" applyAlignment="0" applyProtection="0"/>
    <xf numFmtId="0" fontId="1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134" fillId="31" borderId="4" applyNumberFormat="0" applyAlignment="0" applyProtection="0"/>
    <xf numFmtId="0" fontId="35" fillId="0" borderId="0" applyNumberFormat="0" applyFill="0" applyBorder="0" applyAlignment="0" applyProtection="0"/>
    <xf numFmtId="0" fontId="13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4" fillId="0" borderId="0" xfId="0" applyFont="1" applyAlignment="1">
      <alignment/>
    </xf>
    <xf numFmtId="58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14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5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Continuous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Continuous" vertic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1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8" xfId="0" applyFont="1" applyBorder="1" applyAlignment="1">
      <alignment horizontal="center" shrinkToFit="1"/>
    </xf>
    <xf numFmtId="0" fontId="7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33" borderId="30" xfId="0" applyFont="1" applyFill="1" applyBorder="1" applyAlignment="1" applyProtection="1">
      <alignment/>
      <protection locked="0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2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58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Continuous" vertical="center"/>
    </xf>
    <xf numFmtId="0" fontId="7" fillId="0" borderId="32" xfId="0" applyFont="1" applyBorder="1" applyAlignment="1">
      <alignment horizontal="center"/>
    </xf>
    <xf numFmtId="0" fontId="7" fillId="0" borderId="32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0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33" borderId="0" xfId="0" applyFill="1" applyAlignment="1">
      <alignment/>
    </xf>
    <xf numFmtId="0" fontId="14" fillId="33" borderId="34" xfId="0" applyFont="1" applyFill="1" applyBorder="1" applyAlignment="1">
      <alignment horizontal="center" vertical="center"/>
    </xf>
    <xf numFmtId="0" fontId="14" fillId="33" borderId="35" xfId="0" applyFont="1" applyFill="1" applyBorder="1" applyAlignment="1">
      <alignment vertical="center"/>
    </xf>
    <xf numFmtId="0" fontId="7" fillId="33" borderId="35" xfId="0" applyFont="1" applyFill="1" applyBorder="1" applyAlignment="1">
      <alignment vertical="center" shrinkToFit="1"/>
    </xf>
    <xf numFmtId="0" fontId="7" fillId="33" borderId="35" xfId="0" applyFont="1" applyFill="1" applyBorder="1" applyAlignment="1">
      <alignment vertical="center"/>
    </xf>
    <xf numFmtId="0" fontId="28" fillId="33" borderId="36" xfId="0" applyFont="1" applyFill="1" applyBorder="1" applyAlignment="1">
      <alignment vertical="center" wrapText="1"/>
    </xf>
    <xf numFmtId="0" fontId="24" fillId="34" borderId="37" xfId="0" applyFont="1" applyFill="1" applyBorder="1" applyAlignment="1">
      <alignment horizontal="left" vertical="center"/>
    </xf>
    <xf numFmtId="0" fontId="24" fillId="34" borderId="38" xfId="0" applyFont="1" applyFill="1" applyBorder="1" applyAlignment="1">
      <alignment horizontal="left" vertical="center"/>
    </xf>
    <xf numFmtId="0" fontId="25" fillId="34" borderId="39" xfId="0" applyFont="1" applyFill="1" applyBorder="1" applyAlignment="1">
      <alignment horizontal="left" vertical="center"/>
    </xf>
    <xf numFmtId="0" fontId="24" fillId="34" borderId="39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3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0" fontId="23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centerContinuous"/>
    </xf>
    <xf numFmtId="0" fontId="14" fillId="0" borderId="0" xfId="0" applyFont="1" applyAlignment="1">
      <alignment horizontal="centerContinuous"/>
    </xf>
    <xf numFmtId="0" fontId="10" fillId="0" borderId="52" xfId="0" applyFont="1" applyBorder="1" applyAlignment="1">
      <alignment horizontal="center" vertical="center"/>
    </xf>
    <xf numFmtId="0" fontId="33" fillId="0" borderId="53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33" fillId="0" borderId="53" xfId="0" applyFont="1" applyBorder="1" applyAlignment="1">
      <alignment horizontal="distributed" vertical="center" shrinkToFit="1"/>
    </xf>
    <xf numFmtId="0" fontId="33" fillId="0" borderId="54" xfId="0" applyFont="1" applyBorder="1" applyAlignment="1">
      <alignment horizontal="center" vertical="center" shrinkToFit="1"/>
    </xf>
    <xf numFmtId="0" fontId="34" fillId="0" borderId="0" xfId="43" applyFont="1" applyAlignment="1" applyProtection="1">
      <alignment horizontal="center"/>
      <protection/>
    </xf>
    <xf numFmtId="0" fontId="9" fillId="0" borderId="0" xfId="0" applyFont="1" applyAlignment="1">
      <alignment horizontal="centerContinuous"/>
    </xf>
    <xf numFmtId="0" fontId="23" fillId="0" borderId="44" xfId="0" applyFont="1" applyBorder="1" applyAlignment="1">
      <alignment horizontal="center" vertical="center" shrinkToFit="1"/>
    </xf>
    <xf numFmtId="58" fontId="7" fillId="0" borderId="0" xfId="0" applyNumberFormat="1" applyFont="1" applyAlignment="1">
      <alignment horizontal="left"/>
    </xf>
    <xf numFmtId="0" fontId="7" fillId="0" borderId="56" xfId="0" applyFont="1" applyBorder="1" applyAlignment="1">
      <alignment horizontal="center" vertical="center" shrinkToFit="1"/>
    </xf>
    <xf numFmtId="0" fontId="23" fillId="0" borderId="57" xfId="0" applyFont="1" applyBorder="1" applyAlignment="1">
      <alignment horizontal="center" vertical="center" shrinkToFit="1"/>
    </xf>
    <xf numFmtId="0" fontId="23" fillId="0" borderId="58" xfId="0" applyFont="1" applyBorder="1" applyAlignment="1">
      <alignment horizontal="center" vertical="center" shrinkToFit="1"/>
    </xf>
    <xf numFmtId="0" fontId="12" fillId="0" borderId="59" xfId="0" applyFont="1" applyBorder="1" applyAlignment="1">
      <alignment horizontal="center" vertical="center" shrinkToFit="1"/>
    </xf>
    <xf numFmtId="0" fontId="23" fillId="0" borderId="44" xfId="0" applyFont="1" applyBorder="1" applyAlignment="1">
      <alignment horizontal="distributed" vertical="center" shrinkToFit="1"/>
    </xf>
    <xf numFmtId="0" fontId="7" fillId="0" borderId="60" xfId="0" applyFont="1" applyBorder="1" applyAlignment="1">
      <alignment horizontal="center" shrinkToFit="1"/>
    </xf>
    <xf numFmtId="0" fontId="15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11" fillId="0" borderId="20" xfId="0" applyFont="1" applyBorder="1" applyAlignment="1">
      <alignment horizontal="center" shrinkToFit="1"/>
    </xf>
    <xf numFmtId="0" fontId="11" fillId="0" borderId="61" xfId="0" applyFont="1" applyBorder="1" applyAlignment="1">
      <alignment horizontal="center" shrinkToFit="1"/>
    </xf>
    <xf numFmtId="0" fontId="11" fillId="0" borderId="16" xfId="0" applyFont="1" applyBorder="1" applyAlignment="1">
      <alignment horizontal="center" vertical="center" shrinkToFit="1"/>
    </xf>
    <xf numFmtId="0" fontId="37" fillId="0" borderId="64" xfId="0" applyFont="1" applyBorder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0" fillId="0" borderId="0" xfId="0" applyBorder="1" applyAlignment="1">
      <alignment shrinkToFit="1"/>
    </xf>
    <xf numFmtId="0" fontId="8" fillId="0" borderId="33" xfId="0" applyFont="1" applyBorder="1" applyAlignment="1">
      <alignment/>
    </xf>
    <xf numFmtId="0" fontId="31" fillId="0" borderId="67" xfId="0" applyFont="1" applyBorder="1" applyAlignment="1" applyProtection="1">
      <alignment horizontal="centerContinuous" vertical="center"/>
      <protection locked="0"/>
    </xf>
    <xf numFmtId="0" fontId="31" fillId="0" borderId="68" xfId="0" applyFont="1" applyBorder="1" applyAlignment="1" applyProtection="1">
      <alignment horizontal="centerContinuous" vertical="center"/>
      <protection locked="0"/>
    </xf>
    <xf numFmtId="0" fontId="31" fillId="0" borderId="69" xfId="0" applyFont="1" applyBorder="1" applyAlignment="1" applyProtection="1">
      <alignment horizontal="centerContinuous" vertical="center"/>
      <protection locked="0"/>
    </xf>
    <xf numFmtId="0" fontId="31" fillId="0" borderId="70" xfId="0" applyFont="1" applyBorder="1" applyAlignment="1" applyProtection="1">
      <alignment horizontal="centerContinuous" vertical="center"/>
      <protection locked="0"/>
    </xf>
    <xf numFmtId="0" fontId="23" fillId="0" borderId="71" xfId="0" applyFont="1" applyBorder="1" applyAlignment="1" applyProtection="1">
      <alignment vertical="center"/>
      <protection locked="0"/>
    </xf>
    <xf numFmtId="0" fontId="23" fillId="0" borderId="72" xfId="0" applyFont="1" applyBorder="1" applyAlignment="1" applyProtection="1">
      <alignment vertical="center"/>
      <protection locked="0"/>
    </xf>
    <xf numFmtId="0" fontId="23" fillId="0" borderId="73" xfId="0" applyFont="1" applyBorder="1" applyAlignment="1" applyProtection="1">
      <alignment vertical="center"/>
      <protection locked="0"/>
    </xf>
    <xf numFmtId="0" fontId="23" fillId="0" borderId="74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10" fillId="0" borderId="75" xfId="0" applyFont="1" applyBorder="1" applyAlignment="1" applyProtection="1">
      <alignment/>
      <protection locked="0"/>
    </xf>
    <xf numFmtId="0" fontId="10" fillId="0" borderId="76" xfId="0" applyFont="1" applyBorder="1" applyAlignment="1" applyProtection="1">
      <alignment/>
      <protection locked="0"/>
    </xf>
    <xf numFmtId="0" fontId="10" fillId="0" borderId="77" xfId="0" applyFont="1" applyBorder="1" applyAlignment="1" applyProtection="1">
      <alignment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30" xfId="0" applyFont="1" applyBorder="1" applyAlignment="1" applyProtection="1">
      <alignment horizontal="center" vertical="center"/>
      <protection locked="0"/>
    </xf>
    <xf numFmtId="0" fontId="23" fillId="0" borderId="42" xfId="0" applyFont="1" applyBorder="1" applyAlignment="1" applyProtection="1">
      <alignment horizontal="center" vertical="center"/>
      <protection locked="0"/>
    </xf>
    <xf numFmtId="0" fontId="23" fillId="0" borderId="78" xfId="0" applyFont="1" applyBorder="1" applyAlignment="1" applyProtection="1">
      <alignment horizontal="center" vertical="center"/>
      <protection locked="0"/>
    </xf>
    <xf numFmtId="0" fontId="23" fillId="0" borderId="79" xfId="0" applyFont="1" applyBorder="1" applyAlignment="1" applyProtection="1">
      <alignment horizontal="center" vertical="center"/>
      <protection locked="0"/>
    </xf>
    <xf numFmtId="0" fontId="23" fillId="0" borderId="80" xfId="0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vertical="center" shrinkToFit="1"/>
      <protection locked="0"/>
    </xf>
    <xf numFmtId="0" fontId="7" fillId="0" borderId="81" xfId="0" applyFont="1" applyBorder="1" applyAlignment="1" applyProtection="1">
      <alignment vertical="center"/>
      <protection locked="0"/>
    </xf>
    <xf numFmtId="0" fontId="14" fillId="0" borderId="82" xfId="0" applyFont="1" applyBorder="1" applyAlignment="1" applyProtection="1">
      <alignment vertical="center"/>
      <protection locked="0"/>
    </xf>
    <xf numFmtId="0" fontId="38" fillId="0" borderId="0" xfId="0" applyFont="1" applyAlignment="1">
      <alignment horizontal="right" wrapText="1"/>
    </xf>
    <xf numFmtId="0" fontId="14" fillId="0" borderId="0" xfId="0" applyFont="1" applyBorder="1" applyAlignment="1">
      <alignment/>
    </xf>
    <xf numFmtId="0" fontId="29" fillId="33" borderId="0" xfId="43" applyFill="1" applyAlignment="1" applyProtection="1">
      <alignment/>
      <protection/>
    </xf>
    <xf numFmtId="0" fontId="31" fillId="0" borderId="67" xfId="0" applyFont="1" applyBorder="1" applyAlignment="1" applyProtection="1">
      <alignment horizontal="center" vertical="center"/>
      <protection locked="0"/>
    </xf>
    <xf numFmtId="0" fontId="31" fillId="0" borderId="70" xfId="0" applyFont="1" applyBorder="1" applyAlignment="1" applyProtection="1">
      <alignment horizontal="center" vertical="center"/>
      <protection locked="0"/>
    </xf>
    <xf numFmtId="0" fontId="23" fillId="0" borderId="71" xfId="0" applyFont="1" applyBorder="1" applyAlignment="1" applyProtection="1">
      <alignment horizontal="center" vertical="center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30" fillId="33" borderId="83" xfId="0" applyFont="1" applyFill="1" applyBorder="1" applyAlignment="1">
      <alignment vertical="center"/>
    </xf>
    <xf numFmtId="0" fontId="30" fillId="33" borderId="84" xfId="0" applyFont="1" applyFill="1" applyBorder="1" applyAlignment="1">
      <alignment vertical="center"/>
    </xf>
    <xf numFmtId="0" fontId="30" fillId="33" borderId="85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0" fillId="0" borderId="0" xfId="0" applyFont="1" applyAlignment="1">
      <alignment wrapText="1"/>
    </xf>
    <xf numFmtId="0" fontId="38" fillId="0" borderId="0" xfId="0" applyFont="1" applyAlignment="1">
      <alignment horizontal="left" wrapText="1"/>
    </xf>
    <xf numFmtId="0" fontId="14" fillId="0" borderId="81" xfId="0" applyFont="1" applyBorder="1" applyAlignment="1" applyProtection="1">
      <alignment horizontal="left" vertical="center"/>
      <protection locked="0"/>
    </xf>
    <xf numFmtId="0" fontId="42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5" borderId="0" xfId="0" applyFont="1" applyFill="1" applyAlignment="1">
      <alignment/>
    </xf>
    <xf numFmtId="0" fontId="14" fillId="0" borderId="81" xfId="0" applyNumberFormat="1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  <xf numFmtId="0" fontId="23" fillId="0" borderId="0" xfId="0" applyFont="1" applyAlignment="1">
      <alignment/>
    </xf>
    <xf numFmtId="0" fontId="49" fillId="0" borderId="0" xfId="0" applyFont="1" applyBorder="1" applyAlignment="1">
      <alignment horizontal="left"/>
    </xf>
    <xf numFmtId="0" fontId="0" fillId="34" borderId="86" xfId="0" applyFill="1" applyBorder="1" applyAlignment="1">
      <alignment/>
    </xf>
    <xf numFmtId="0" fontId="0" fillId="34" borderId="87" xfId="0" applyFill="1" applyBorder="1" applyAlignment="1">
      <alignment/>
    </xf>
    <xf numFmtId="0" fontId="0" fillId="34" borderId="88" xfId="0" applyFill="1" applyBorder="1" applyAlignment="1">
      <alignment/>
    </xf>
    <xf numFmtId="0" fontId="46" fillId="34" borderId="86" xfId="0" applyFont="1" applyFill="1" applyBorder="1" applyAlignment="1">
      <alignment/>
    </xf>
    <xf numFmtId="0" fontId="46" fillId="34" borderId="88" xfId="0" applyFont="1" applyFill="1" applyBorder="1" applyAlignment="1">
      <alignment/>
    </xf>
    <xf numFmtId="0" fontId="7" fillId="33" borderId="89" xfId="0" applyFont="1" applyFill="1" applyBorder="1" applyAlignment="1" applyProtection="1">
      <alignment/>
      <protection locked="0"/>
    </xf>
    <xf numFmtId="0" fontId="46" fillId="34" borderId="90" xfId="0" applyFont="1" applyFill="1" applyBorder="1" applyAlignment="1">
      <alignment/>
    </xf>
    <xf numFmtId="0" fontId="46" fillId="34" borderId="91" xfId="0" applyFont="1" applyFill="1" applyBorder="1" applyAlignment="1">
      <alignment/>
    </xf>
    <xf numFmtId="0" fontId="0" fillId="34" borderId="83" xfId="0" applyFill="1" applyBorder="1" applyAlignment="1">
      <alignment/>
    </xf>
    <xf numFmtId="0" fontId="0" fillId="34" borderId="84" xfId="0" applyFill="1" applyBorder="1" applyAlignment="1">
      <alignment/>
    </xf>
    <xf numFmtId="0" fontId="46" fillId="34" borderId="92" xfId="0" applyFont="1" applyFill="1" applyBorder="1" applyAlignment="1">
      <alignment/>
    </xf>
    <xf numFmtId="0" fontId="46" fillId="34" borderId="93" xfId="0" applyFont="1" applyFill="1" applyBorder="1" applyAlignment="1">
      <alignment/>
    </xf>
    <xf numFmtId="0" fontId="7" fillId="34" borderId="30" xfId="0" applyFont="1" applyFill="1" applyBorder="1" applyAlignment="1" applyProtection="1">
      <alignment horizontal="center"/>
      <protection/>
    </xf>
    <xf numFmtId="0" fontId="0" fillId="34" borderId="44" xfId="0" applyFill="1" applyBorder="1" applyAlignment="1" applyProtection="1">
      <alignment/>
      <protection/>
    </xf>
    <xf numFmtId="0" fontId="0" fillId="34" borderId="44" xfId="0" applyFill="1" applyBorder="1" applyAlignment="1">
      <alignment/>
    </xf>
    <xf numFmtId="0" fontId="0" fillId="34" borderId="30" xfId="0" applyFill="1" applyBorder="1" applyAlignment="1" applyProtection="1">
      <alignment/>
      <protection/>
    </xf>
    <xf numFmtId="0" fontId="0" fillId="34" borderId="30" xfId="0" applyFill="1" applyBorder="1" applyAlignment="1">
      <alignment/>
    </xf>
    <xf numFmtId="0" fontId="7" fillId="34" borderId="40" xfId="0" applyFont="1" applyFill="1" applyBorder="1" applyAlignment="1" applyProtection="1">
      <alignment horizontal="center"/>
      <protection/>
    </xf>
    <xf numFmtId="0" fontId="0" fillId="34" borderId="50" xfId="0" applyFill="1" applyBorder="1" applyAlignment="1">
      <alignment/>
    </xf>
    <xf numFmtId="0" fontId="7" fillId="34" borderId="41" xfId="0" applyFont="1" applyFill="1" applyBorder="1" applyAlignment="1" applyProtection="1">
      <alignment horizontal="center"/>
      <protection/>
    </xf>
    <xf numFmtId="0" fontId="0" fillId="34" borderId="42" xfId="0" applyFill="1" applyBorder="1" applyAlignment="1" applyProtection="1">
      <alignment/>
      <protection/>
    </xf>
    <xf numFmtId="0" fontId="0" fillId="34" borderId="42" xfId="0" applyFill="1" applyBorder="1" applyAlignment="1">
      <alignment/>
    </xf>
    <xf numFmtId="0" fontId="0" fillId="34" borderId="51" xfId="0" applyFill="1" applyBorder="1" applyAlignment="1">
      <alignment/>
    </xf>
    <xf numFmtId="0" fontId="0" fillId="34" borderId="90" xfId="0" applyFill="1" applyBorder="1" applyAlignment="1">
      <alignment/>
    </xf>
    <xf numFmtId="0" fontId="0" fillId="34" borderId="91" xfId="0" applyFill="1" applyBorder="1" applyAlignment="1">
      <alignment/>
    </xf>
    <xf numFmtId="0" fontId="0" fillId="34" borderId="92" xfId="0" applyFill="1" applyBorder="1" applyAlignment="1">
      <alignment/>
    </xf>
    <xf numFmtId="0" fontId="0" fillId="34" borderId="93" xfId="0" applyFill="1" applyBorder="1" applyAlignment="1">
      <alignment/>
    </xf>
    <xf numFmtId="0" fontId="7" fillId="34" borderId="43" xfId="0" applyFont="1" applyFill="1" applyBorder="1" applyAlignment="1" applyProtection="1">
      <alignment horizontal="center"/>
      <protection/>
    </xf>
    <xf numFmtId="0" fontId="0" fillId="34" borderId="49" xfId="0" applyFill="1" applyBorder="1" applyAlignment="1">
      <alignment/>
    </xf>
    <xf numFmtId="0" fontId="7" fillId="33" borderId="44" xfId="0" applyFont="1" applyFill="1" applyBorder="1" applyAlignment="1" applyProtection="1">
      <alignment/>
      <protection locked="0"/>
    </xf>
    <xf numFmtId="0" fontId="7" fillId="34" borderId="44" xfId="0" applyFont="1" applyFill="1" applyBorder="1" applyAlignment="1" applyProtection="1">
      <alignment horizontal="center"/>
      <protection/>
    </xf>
    <xf numFmtId="0" fontId="16" fillId="34" borderId="45" xfId="0" applyFont="1" applyFill="1" applyBorder="1" applyAlignment="1">
      <alignment horizontal="center"/>
    </xf>
    <xf numFmtId="0" fontId="16" fillId="34" borderId="46" xfId="0" applyFont="1" applyFill="1" applyBorder="1" applyAlignment="1">
      <alignment horizontal="center"/>
    </xf>
    <xf numFmtId="0" fontId="0" fillId="34" borderId="94" xfId="0" applyFill="1" applyBorder="1" applyAlignment="1">
      <alignment/>
    </xf>
    <xf numFmtId="0" fontId="26" fillId="34" borderId="95" xfId="0" applyFont="1" applyFill="1" applyBorder="1" applyAlignment="1">
      <alignment horizontal="center"/>
    </xf>
    <xf numFmtId="0" fontId="50" fillId="34" borderId="95" xfId="0" applyFont="1" applyFill="1" applyBorder="1" applyAlignment="1">
      <alignment horizontal="center"/>
    </xf>
    <xf numFmtId="0" fontId="50" fillId="34" borderId="48" xfId="0" applyFont="1" applyFill="1" applyBorder="1" applyAlignment="1">
      <alignment horizontal="center"/>
    </xf>
    <xf numFmtId="0" fontId="41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 shrinkToFit="1"/>
    </xf>
    <xf numFmtId="0" fontId="0" fillId="0" borderId="0" xfId="0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57" fillId="0" borderId="0" xfId="0" applyFont="1" applyFill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6" fillId="34" borderId="0" xfId="0" applyFont="1" applyFill="1" applyAlignment="1">
      <alignment horizontal="center"/>
    </xf>
    <xf numFmtId="0" fontId="58" fillId="0" borderId="0" xfId="0" applyFont="1" applyAlignment="1">
      <alignment horizont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23" fillId="0" borderId="0" xfId="0" applyFont="1" applyAlignment="1">
      <alignment/>
    </xf>
    <xf numFmtId="0" fontId="44" fillId="0" borderId="0" xfId="0" applyFont="1" applyFill="1" applyBorder="1" applyAlignment="1">
      <alignment horizontal="left" vertical="center"/>
    </xf>
    <xf numFmtId="0" fontId="63" fillId="0" borderId="0" xfId="0" applyFont="1" applyAlignment="1">
      <alignment horizontal="center" shrinkToFit="1"/>
    </xf>
    <xf numFmtId="0" fontId="53" fillId="34" borderId="0" xfId="0" applyFont="1" applyFill="1" applyAlignment="1">
      <alignment horizontal="center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 horizontal="center" vertical="center"/>
    </xf>
    <xf numFmtId="179" fontId="43" fillId="33" borderId="0" xfId="0" applyNumberFormat="1" applyFont="1" applyFill="1" applyAlignment="1">
      <alignment horizontal="center" vertical="top"/>
    </xf>
    <xf numFmtId="0" fontId="68" fillId="0" borderId="0" xfId="0" applyFont="1" applyAlignment="1">
      <alignment horizontal="centerContinuous"/>
    </xf>
    <xf numFmtId="0" fontId="69" fillId="0" borderId="0" xfId="0" applyFont="1" applyAlignment="1">
      <alignment horizontal="centerContinuous"/>
    </xf>
    <xf numFmtId="0" fontId="70" fillId="0" borderId="0" xfId="0" applyFont="1" applyAlignment="1">
      <alignment horizontal="centerContinuous"/>
    </xf>
    <xf numFmtId="0" fontId="30" fillId="33" borderId="0" xfId="0" applyFont="1" applyFill="1" applyBorder="1" applyAlignment="1">
      <alignment/>
    </xf>
    <xf numFmtId="0" fontId="71" fillId="0" borderId="0" xfId="0" applyFont="1" applyFill="1" applyBorder="1" applyAlignment="1">
      <alignment horizontal="left" vertical="center"/>
    </xf>
    <xf numFmtId="0" fontId="7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0" fillId="34" borderId="0" xfId="0" applyFill="1" applyBorder="1" applyAlignment="1">
      <alignment/>
    </xf>
    <xf numFmtId="0" fontId="0" fillId="0" borderId="91" xfId="0" applyBorder="1" applyAlignment="1">
      <alignment/>
    </xf>
    <xf numFmtId="0" fontId="23" fillId="0" borderId="56" xfId="0" applyFont="1" applyBorder="1" applyAlignment="1">
      <alignment horizontal="center" vertical="center" shrinkToFit="1"/>
    </xf>
    <xf numFmtId="0" fontId="7" fillId="0" borderId="96" xfId="0" applyFont="1" applyBorder="1" applyAlignment="1">
      <alignment horizontal="center" vertical="center"/>
    </xf>
    <xf numFmtId="0" fontId="23" fillId="0" borderId="97" xfId="0" applyFont="1" applyBorder="1" applyAlignment="1" applyProtection="1">
      <alignment horizontal="center" vertical="center"/>
      <protection locked="0"/>
    </xf>
    <xf numFmtId="0" fontId="23" fillId="0" borderId="97" xfId="0" applyFont="1" applyBorder="1" applyAlignment="1">
      <alignment horizontal="center" vertical="center"/>
    </xf>
    <xf numFmtId="0" fontId="23" fillId="0" borderId="98" xfId="0" applyFont="1" applyBorder="1" applyAlignment="1" applyProtection="1">
      <alignment horizontal="center" vertical="center"/>
      <protection locked="0"/>
    </xf>
    <xf numFmtId="0" fontId="23" fillId="0" borderId="99" xfId="0" applyFont="1" applyBorder="1" applyAlignment="1">
      <alignment horizontal="center" vertical="center" shrinkToFit="1"/>
    </xf>
    <xf numFmtId="0" fontId="23" fillId="0" borderId="97" xfId="0" applyFont="1" applyBorder="1" applyAlignment="1">
      <alignment horizontal="center" vertical="center" shrinkToFit="1"/>
    </xf>
    <xf numFmtId="0" fontId="23" fillId="0" borderId="100" xfId="0" applyFont="1" applyBorder="1" applyAlignment="1">
      <alignment horizontal="center" vertical="center" shrinkToFit="1"/>
    </xf>
    <xf numFmtId="0" fontId="46" fillId="33" borderId="0" xfId="0" applyFont="1" applyFill="1" applyAlignment="1">
      <alignment/>
    </xf>
    <xf numFmtId="0" fontId="39" fillId="33" borderId="83" xfId="0" applyFont="1" applyFill="1" applyBorder="1" applyAlignment="1">
      <alignment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101" xfId="0" applyFont="1" applyFill="1" applyBorder="1" applyAlignment="1" applyProtection="1">
      <alignment vertical="center"/>
      <protection locked="0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left" vertical="center" shrinkToFit="1"/>
    </xf>
    <xf numFmtId="0" fontId="0" fillId="33" borderId="85" xfId="0" applyFill="1" applyBorder="1" applyAlignment="1">
      <alignment/>
    </xf>
    <xf numFmtId="0" fontId="74" fillId="33" borderId="0" xfId="0" applyFont="1" applyFill="1" applyAlignment="1">
      <alignment horizontal="right" vertical="top"/>
    </xf>
    <xf numFmtId="0" fontId="75" fillId="33" borderId="0" xfId="0" applyFont="1" applyFill="1" applyAlignment="1">
      <alignment/>
    </xf>
    <xf numFmtId="0" fontId="76" fillId="33" borderId="0" xfId="43" applyFont="1" applyFill="1" applyAlignment="1" applyProtection="1">
      <alignment horizontal="center"/>
      <protection/>
    </xf>
    <xf numFmtId="0" fontId="77" fillId="33" borderId="0" xfId="0" applyFont="1" applyFill="1" applyAlignment="1">
      <alignment horizontal="center"/>
    </xf>
    <xf numFmtId="0" fontId="78" fillId="33" borderId="0" xfId="0" applyFont="1" applyFill="1" applyAlignment="1">
      <alignment/>
    </xf>
    <xf numFmtId="0" fontId="75" fillId="0" borderId="0" xfId="0" applyFont="1" applyAlignment="1">
      <alignment/>
    </xf>
    <xf numFmtId="0" fontId="74" fillId="33" borderId="0" xfId="0" applyFont="1" applyFill="1" applyAlignment="1">
      <alignment vertical="center"/>
    </xf>
    <xf numFmtId="0" fontId="80" fillId="0" borderId="0" xfId="0" applyFont="1" applyAlignment="1">
      <alignment horizontal="left" readingOrder="2"/>
    </xf>
    <xf numFmtId="0" fontId="81" fillId="33" borderId="44" xfId="0" applyFont="1" applyFill="1" applyBorder="1" applyAlignment="1" applyProtection="1">
      <alignment/>
      <protection locked="0"/>
    </xf>
    <xf numFmtId="0" fontId="81" fillId="33" borderId="30" xfId="0" applyFont="1" applyFill="1" applyBorder="1" applyAlignment="1" applyProtection="1">
      <alignment/>
      <protection locked="0"/>
    </xf>
    <xf numFmtId="0" fontId="49" fillId="34" borderId="39" xfId="0" applyFont="1" applyFill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45" fillId="33" borderId="0" xfId="0" applyFont="1" applyFill="1" applyAlignment="1">
      <alignment horizontal="left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7" fillId="0" borderId="10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7" fillId="0" borderId="103" xfId="0" applyFont="1" applyBorder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8" fillId="0" borderId="9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2" fillId="0" borderId="104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06" xfId="0" applyFont="1" applyBorder="1" applyAlignment="1">
      <alignment horizontal="center" vertical="center"/>
    </xf>
    <xf numFmtId="0" fontId="8" fillId="0" borderId="14" xfId="0" applyFont="1" applyBorder="1" applyAlignment="1">
      <alignment horizontal="left" shrinkToFit="1"/>
    </xf>
    <xf numFmtId="0" fontId="0" fillId="0" borderId="14" xfId="0" applyBorder="1" applyAlignment="1">
      <alignment shrinkToFit="1"/>
    </xf>
    <xf numFmtId="0" fontId="36" fillId="0" borderId="107" xfId="0" applyFont="1" applyBorder="1" applyAlignment="1">
      <alignment horizontal="center" vertical="center"/>
    </xf>
    <xf numFmtId="0" fontId="36" fillId="0" borderId="108" xfId="0" applyFont="1" applyBorder="1" applyAlignment="1">
      <alignment horizontal="center" vertical="center"/>
    </xf>
    <xf numFmtId="0" fontId="36" fillId="0" borderId="109" xfId="0" applyFont="1" applyBorder="1" applyAlignment="1">
      <alignment horizontal="center" vertical="center"/>
    </xf>
    <xf numFmtId="0" fontId="36" fillId="0" borderId="110" xfId="0" applyFont="1" applyBorder="1" applyAlignment="1">
      <alignment horizontal="center" vertical="center"/>
    </xf>
    <xf numFmtId="0" fontId="36" fillId="0" borderId="111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113" xfId="0" applyFont="1" applyBorder="1" applyAlignment="1">
      <alignment horizontal="center" vertical="center"/>
    </xf>
    <xf numFmtId="0" fontId="36" fillId="0" borderId="114" xfId="0" applyFont="1" applyBorder="1" applyAlignment="1">
      <alignment horizontal="center" vertical="center"/>
    </xf>
    <xf numFmtId="0" fontId="36" fillId="0" borderId="115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6" fillId="0" borderId="116" xfId="0" applyFont="1" applyBorder="1" applyAlignment="1">
      <alignment horizontal="center" vertical="center"/>
    </xf>
    <xf numFmtId="0" fontId="36" fillId="0" borderId="117" xfId="0" applyFont="1" applyBorder="1" applyAlignment="1">
      <alignment horizontal="center" vertical="center"/>
    </xf>
    <xf numFmtId="0" fontId="36" fillId="0" borderId="118" xfId="0" applyFont="1" applyBorder="1" applyAlignment="1">
      <alignment horizontal="center" vertical="center"/>
    </xf>
    <xf numFmtId="0" fontId="36" fillId="0" borderId="119" xfId="0" applyFont="1" applyBorder="1" applyAlignment="1">
      <alignment horizontal="center" vertical="center"/>
    </xf>
    <xf numFmtId="0" fontId="36" fillId="0" borderId="120" xfId="0" applyFont="1" applyBorder="1" applyAlignment="1">
      <alignment horizontal="center" vertical="center"/>
    </xf>
    <xf numFmtId="0" fontId="36" fillId="0" borderId="121" xfId="0" applyFont="1" applyBorder="1" applyAlignment="1">
      <alignment horizontal="center" vertical="center"/>
    </xf>
    <xf numFmtId="0" fontId="8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入力" xfId="58"/>
    <cellStyle name="Followed Hyperlink" xfId="59"/>
    <cellStyle name="良い" xfId="6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0</xdr:row>
      <xdr:rowOff>47625</xdr:rowOff>
    </xdr:from>
    <xdr:to>
      <xdr:col>6</xdr:col>
      <xdr:colOff>781050</xdr:colOff>
      <xdr:row>54</xdr:row>
      <xdr:rowOff>190500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6886575" y="47625"/>
          <a:ext cx="3733800" cy="8410575"/>
        </a:xfrm>
        <a:prstGeom prst="rect">
          <a:avLst/>
        </a:prstGeom>
        <a:gradFill rotWithShape="1">
          <a:gsLst>
            <a:gs pos="0">
              <a:srgbClr val="E3E3E3"/>
            </a:gs>
            <a:gs pos="100000">
              <a:srgbClr val="686868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作業手順
</a:t>
          </a:r>
          <a:r>
            <a:rPr lang="en-US" cap="none" sz="1000" b="1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（このファイルの名前
</a:t>
          </a:r>
          <a:r>
            <a:rPr lang="en-US" cap="none" sz="1000" b="1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「</a:t>
          </a:r>
          <a:r>
            <a:rPr lang="en-US" cap="none" sz="1000" b="1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sankamoushikomi2013.xls</a:t>
          </a:r>
          <a:r>
            <a:rPr lang="en-US" cap="none" sz="1000" b="1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」を変更するとマクロが正常に作動しません。ご注意下さい。</a:t>
          </a:r>
          <a:r>
            <a:rPr lang="en-US" cap="none" sz="900" b="0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マクロが正常に作動しない場合、新規</a:t>
          </a:r>
          <a:r>
            <a:rPr lang="en-US" cap="none" sz="900" b="0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book</a:t>
          </a:r>
          <a:r>
            <a:rPr lang="en-US" cap="none" sz="900" b="0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に関数以外をコピー＆ペイスト
</a:t>
          </a:r>
          <a:r>
            <a:rPr lang="en-US" cap="none" sz="900" b="0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して送ってください。</a:t>
          </a:r>
          <a:r>
            <a:rPr lang="en-US" cap="none" sz="1000" b="1" i="0" u="none" baseline="0">
              <a:solidFill>
                <a:srgbClr val="0000FF"/>
              </a:solidFill>
              <a:latin typeface="明朝"/>
              <a:ea typeface="明朝"/>
              <a:cs typeface="明朝"/>
            </a:rPr>
            <a:t>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１．</a:t>
          </a:r>
          <a:r>
            <a:rPr lang="en-US" cap="none" sz="10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基礎データ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8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項目を入力してください。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（５～８は各大会申込責任者および団体戦監督名となっています。）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２．</a:t>
          </a:r>
          <a:r>
            <a:rPr lang="en-US" cap="none" sz="1000" b="0" i="0" u="none" baseline="0">
              <a:solidFill>
                <a:srgbClr val="3333CC"/>
              </a:solidFill>
              <a:latin typeface="明朝"/>
              <a:ea typeface="明朝"/>
              <a:cs typeface="明朝"/>
            </a:rPr>
            <a:t>選手</a:t>
          </a:r>
          <a:r>
            <a:rPr lang="en-US" cap="none" sz="1000" b="0" i="0" u="none" baseline="0">
              <a:solidFill>
                <a:srgbClr val="3333CC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000" b="0" i="0" u="none" baseline="0">
              <a:solidFill>
                <a:srgbClr val="3333CC"/>
              </a:solidFill>
              <a:latin typeface="明朝"/>
              <a:ea typeface="明朝"/>
              <a:cs typeface="明朝"/>
            </a:rPr>
            <a:t>入力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！画面で選手コードと選手名を入力（または貼り付け）してください。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３．高体連主催の単複および団体戦の各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sheet(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画面）に移動してください。（マウスでクリック）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＜各大会全種目の申込用紙が用意されています。＞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４．各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sheet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（画面）の選手氏名欄のセル右端のリスト（▼）をクリックし、該当選手名を選んで下さい。）＜それ以外は入力不要です。＞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５．完成後、右記のボタン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各シートの）をクリックして下さい。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各シートの内容が新規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book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に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値複写されます。（名前を付けて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各係宛に電子メールにて送信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して下さい。）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名前の付け方：ローマ字半角で学校名＋男女（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か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g)+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種目（シングルス＝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s,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ダブルス＝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d,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団体＝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dan)+2013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の様にスペースは不要です。すべて半角でお願いします。
</a:t>
          </a:r>
          <a:r>
            <a:rPr lang="en-US" cap="none" sz="10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ファイル名の例
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栗東高校女子シングルス＝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rittogsharu2013.xls
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光泉高校男子ダブルス＝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kousenbdharu2013.xls
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堅田高校男子団体＝</a:t>
          </a:r>
          <a:r>
            <a:rPr lang="en-US" cap="none" sz="12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katatabdan2013.xls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問い合わせ先：栗東高校　中野　亨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　　学校電話番号　０７７－５５３－３３５０　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　　学校ＦＡＸ　０７７－５５４－１５３７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データ送付先：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各大会要項でご確認をお願いします。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男子部：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shigakokotennis1122@yahoo.co.jp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女子部：</a:t>
          </a:r>
          <a:r>
            <a:rPr lang="en-US" cap="none" sz="10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s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higakokotennis</a:t>
          </a:r>
          <a:r>
            <a:rPr lang="en-US" cap="none" sz="16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g</a:t>
          </a:r>
          <a:r>
            <a:rPr lang="en-US" cap="none" sz="120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@yahoo.co.jp</a:t>
          </a:r>
        </a:p>
      </xdr:txBody>
    </xdr:sp>
    <xdr:clientData/>
  </xdr:twoCellAnchor>
  <xdr:twoCellAnchor>
    <xdr:from>
      <xdr:col>2</xdr:col>
      <xdr:colOff>1381125</xdr:colOff>
      <xdr:row>55</xdr:row>
      <xdr:rowOff>190500</xdr:rowOff>
    </xdr:from>
    <xdr:to>
      <xdr:col>6</xdr:col>
      <xdr:colOff>695325</xdr:colOff>
      <xdr:row>73</xdr:row>
      <xdr:rowOff>47625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6810375" y="8677275"/>
          <a:ext cx="3724275" cy="3800475"/>
        </a:xfrm>
        <a:prstGeom prst="rect">
          <a:avLst/>
        </a:prstGeom>
        <a:gradFill rotWithShape="1">
          <a:gsLst>
            <a:gs pos="0">
              <a:srgbClr val="FFFF99"/>
            </a:gs>
            <a:gs pos="100000">
              <a:srgbClr val="757546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申込書の送信について（お願い）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申込書</a:t>
          </a:r>
          <a:r>
            <a:rPr lang="en-US" cap="none" sz="12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(</a:t>
          </a:r>
          <a:r>
            <a:rPr lang="en-US" cap="none" sz="1200" b="0" i="0" u="none" baseline="0">
              <a:solidFill>
                <a:srgbClr val="FF0000"/>
              </a:solidFill>
              <a:latin typeface="明朝"/>
              <a:ea typeface="明朝"/>
              <a:cs typeface="明朝"/>
            </a:rPr>
            <a:t>個人戦・団体戦とも）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は</a:t>
          </a:r>
          <a:r>
            <a:rPr lang="en-US" cap="none" sz="1200" b="0" i="0" u="sng" baseline="0">
              <a:solidFill>
                <a:srgbClr val="000000"/>
              </a:solidFill>
              <a:latin typeface="明朝"/>
              <a:ea typeface="明朝"/>
              <a:cs typeface="明朝"/>
            </a:rPr>
            <a:t>電子メール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で送信して下さい。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各大会の要項に係のメールアドレスが記されています。（ご確認下さい。）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（団体登録メンバーを顧問会議＜ドロー編成会議＞までに係りが集約して一覧表を作成するためです。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個人戦は特に、ダブルスのペアーの点検をして、シード選手選考資料作成の基本データとして使用しする不可欠なものですので、宜しくお願い致します。）
</a:t>
          </a:r>
          <a:r>
            <a:rPr lang="en-US" cap="none" sz="12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  <xdr:twoCellAnchor>
    <xdr:from>
      <xdr:col>0</xdr:col>
      <xdr:colOff>523875</xdr:colOff>
      <xdr:row>68</xdr:row>
      <xdr:rowOff>152400</xdr:rowOff>
    </xdr:from>
    <xdr:to>
      <xdr:col>2</xdr:col>
      <xdr:colOff>1133475</xdr:colOff>
      <xdr:row>75</xdr:row>
      <xdr:rowOff>171450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523875" y="11487150"/>
          <a:ext cx="60388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顧問会議（ドロー会議）に出席できない場合、郵送で専門委員長宛に印刷した申込書を郵送する。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ドロー会議出席の場合、参加申込書を当日持参する。（公印をお忘れなく。）</a:t>
          </a:r>
        </a:p>
      </xdr:txBody>
    </xdr:sp>
    <xdr:clientData/>
  </xdr:twoCellAnchor>
  <xdr:twoCellAnchor>
    <xdr:from>
      <xdr:col>0</xdr:col>
      <xdr:colOff>523875</xdr:colOff>
      <xdr:row>57</xdr:row>
      <xdr:rowOff>161925</xdr:rowOff>
    </xdr:from>
    <xdr:to>
      <xdr:col>2</xdr:col>
      <xdr:colOff>1133475</xdr:colOff>
      <xdr:row>67</xdr:row>
      <xdr:rowOff>85725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523875" y="9086850"/>
          <a:ext cx="6038850" cy="2114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期日までに、電子メールで申込書（個人戦・団体戦とも）を送信する。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添付ファイル
</a:t>
          </a:r>
          <a:r>
            <a:rPr lang="en-US" cap="none" sz="1400" b="1" i="0" u="sng" baseline="0">
              <a:solidFill>
                <a:srgbClr val="000000"/>
              </a:solidFill>
              <a:latin typeface="明朝"/>
              <a:ea typeface="明朝"/>
              <a:cs typeface="明朝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明朝"/>
              <a:ea typeface="明朝"/>
              <a:cs typeface="明朝"/>
            </a:rPr>
            <a:t>ＦＡＸでの受付は一切いたしません。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電子メールが送信できない環境下の場合、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USB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に申込書を保存して、郵送で係宛に送って下さい。期日を過ぎた郵便物は「不参加」と見なします。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（その際、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USB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が破損しないように厳重に包装等を行って下さい。）</a:t>
          </a:r>
        </a:p>
      </xdr:txBody>
    </xdr:sp>
    <xdr:clientData/>
  </xdr:twoCellAnchor>
  <xdr:twoCellAnchor>
    <xdr:from>
      <xdr:col>1</xdr:col>
      <xdr:colOff>1828800</xdr:colOff>
      <xdr:row>67</xdr:row>
      <xdr:rowOff>152400</xdr:rowOff>
    </xdr:from>
    <xdr:to>
      <xdr:col>1</xdr:col>
      <xdr:colOff>1885950</xdr:colOff>
      <xdr:row>68</xdr:row>
      <xdr:rowOff>104775</xdr:rowOff>
    </xdr:to>
    <xdr:sp>
      <xdr:nvSpPr>
        <xdr:cNvPr id="5" name="Line 26"/>
        <xdr:cNvSpPr>
          <a:spLocks/>
        </xdr:cNvSpPr>
      </xdr:nvSpPr>
      <xdr:spPr>
        <a:xfrm>
          <a:off x="3486150" y="11268075"/>
          <a:ext cx="5715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619125</xdr:colOff>
      <xdr:row>55</xdr:row>
      <xdr:rowOff>85725</xdr:rowOff>
    </xdr:from>
    <xdr:to>
      <xdr:col>1</xdr:col>
      <xdr:colOff>3771900</xdr:colOff>
      <xdr:row>57</xdr:row>
      <xdr:rowOff>47625</xdr:rowOff>
    </xdr:to>
    <xdr:sp>
      <xdr:nvSpPr>
        <xdr:cNvPr id="6" name="Text Box 30"/>
        <xdr:cNvSpPr txBox="1">
          <a:spLocks noChangeArrowheads="1"/>
        </xdr:cNvSpPr>
      </xdr:nvSpPr>
      <xdr:spPr>
        <a:xfrm flipV="1">
          <a:off x="619125" y="8572500"/>
          <a:ext cx="48101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各大会　申し込みの方法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419100</xdr:colOff>
      <xdr:row>1</xdr:row>
      <xdr:rowOff>209550</xdr:rowOff>
    </xdr:from>
    <xdr:to>
      <xdr:col>10</xdr:col>
      <xdr:colOff>381000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9467850" y="438150"/>
          <a:ext cx="82867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504825</xdr:colOff>
      <xdr:row>46</xdr:row>
      <xdr:rowOff>76200</xdr:rowOff>
    </xdr:from>
    <xdr:to>
      <xdr:col>10</xdr:col>
      <xdr:colOff>457200</xdr:colOff>
      <xdr:row>48</xdr:row>
      <xdr:rowOff>19050</xdr:rowOff>
    </xdr:to>
    <xdr:sp>
      <xdr:nvSpPr>
        <xdr:cNvPr id="2" name="Oval 2"/>
        <xdr:cNvSpPr>
          <a:spLocks/>
        </xdr:cNvSpPr>
      </xdr:nvSpPr>
      <xdr:spPr>
        <a:xfrm>
          <a:off x="9553575" y="9572625"/>
          <a:ext cx="8191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419100</xdr:colOff>
      <xdr:row>4</xdr:row>
      <xdr:rowOff>0</xdr:rowOff>
    </xdr:from>
    <xdr:to>
      <xdr:col>10</xdr:col>
      <xdr:colOff>381000</xdr:colOff>
      <xdr:row>5</xdr:row>
      <xdr:rowOff>66675</xdr:rowOff>
    </xdr:to>
    <xdr:sp>
      <xdr:nvSpPr>
        <xdr:cNvPr id="3" name="Oval 3"/>
        <xdr:cNvSpPr>
          <a:spLocks/>
        </xdr:cNvSpPr>
      </xdr:nvSpPr>
      <xdr:spPr>
        <a:xfrm>
          <a:off x="9467850" y="102870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809625</xdr:colOff>
      <xdr:row>2</xdr:row>
      <xdr:rowOff>200025</xdr:rowOff>
    </xdr:from>
    <xdr:to>
      <xdr:col>8</xdr:col>
      <xdr:colOff>409575</xdr:colOff>
      <xdr:row>4</xdr:row>
      <xdr:rowOff>85725</xdr:rowOff>
    </xdr:to>
    <xdr:sp textlink="$J$2">
      <xdr:nvSpPr>
        <xdr:cNvPr id="4" name="Text Box 6"/>
        <xdr:cNvSpPr txBox="1">
          <a:spLocks noChangeArrowheads="1"/>
        </xdr:cNvSpPr>
      </xdr:nvSpPr>
      <xdr:spPr>
        <a:xfrm>
          <a:off x="8162925" y="714375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0c8bcbf0-c0f6-4dfc-8539-a5dcf751a9a7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819150</xdr:colOff>
      <xdr:row>47</xdr:row>
      <xdr:rowOff>9525</xdr:rowOff>
    </xdr:from>
    <xdr:to>
      <xdr:col>8</xdr:col>
      <xdr:colOff>419100</xdr:colOff>
      <xdr:row>48</xdr:row>
      <xdr:rowOff>38100</xdr:rowOff>
    </xdr:to>
    <xdr:sp textlink="$J$2">
      <xdr:nvSpPr>
        <xdr:cNvPr id="5" name="Text Box 7"/>
        <xdr:cNvSpPr txBox="1">
          <a:spLocks noChangeArrowheads="1"/>
        </xdr:cNvSpPr>
      </xdr:nvSpPr>
      <xdr:spPr>
        <a:xfrm>
          <a:off x="8172450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4fdd86e4-8165-4fd5-9e84-bdd5d17260d8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152400</xdr:colOff>
      <xdr:row>12</xdr:row>
      <xdr:rowOff>76200</xdr:rowOff>
    </xdr:from>
    <xdr:to>
      <xdr:col>0</xdr:col>
      <xdr:colOff>1628775</xdr:colOff>
      <xdr:row>30</xdr:row>
      <xdr:rowOff>38100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52400" y="2886075"/>
          <a:ext cx="148590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590550</xdr:colOff>
      <xdr:row>1</xdr:row>
      <xdr:rowOff>323850</xdr:rowOff>
    </xdr:from>
    <xdr:to>
      <xdr:col>17</xdr:col>
      <xdr:colOff>171450</xdr:colOff>
      <xdr:row>3</xdr:row>
      <xdr:rowOff>95250</xdr:rowOff>
    </xdr:to>
    <xdr:sp>
      <xdr:nvSpPr>
        <xdr:cNvPr id="1" name="Oval 9"/>
        <xdr:cNvSpPr>
          <a:spLocks/>
        </xdr:cNvSpPr>
      </xdr:nvSpPr>
      <xdr:spPr>
        <a:xfrm>
          <a:off x="8467725" y="762000"/>
          <a:ext cx="7905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14</xdr:col>
      <xdr:colOff>219075</xdr:colOff>
      <xdr:row>1</xdr:row>
      <xdr:rowOff>38100</xdr:rowOff>
    </xdr:from>
    <xdr:to>
      <xdr:col>16</xdr:col>
      <xdr:colOff>514350</xdr:colOff>
      <xdr:row>1</xdr:row>
      <xdr:rowOff>409575</xdr:rowOff>
    </xdr:to>
    <xdr:sp>
      <xdr:nvSpPr>
        <xdr:cNvPr id="2" name="Oval 10"/>
        <xdr:cNvSpPr>
          <a:spLocks/>
        </xdr:cNvSpPr>
      </xdr:nvSpPr>
      <xdr:spPr>
        <a:xfrm>
          <a:off x="7562850" y="47625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16</xdr:col>
      <xdr:colOff>485775</xdr:colOff>
      <xdr:row>13</xdr:row>
      <xdr:rowOff>190500</xdr:rowOff>
    </xdr:from>
    <xdr:to>
      <xdr:col>17</xdr:col>
      <xdr:colOff>742950</xdr:colOff>
      <xdr:row>23</xdr:row>
      <xdr:rowOff>19050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8362950" y="5143500"/>
          <a:ext cx="1466850" cy="3228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Ｋ列に選手氏名をリストから選択して下さい。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41</xdr:row>
      <xdr:rowOff>76200</xdr:rowOff>
    </xdr:from>
    <xdr:to>
      <xdr:col>15</xdr:col>
      <xdr:colOff>314325</xdr:colOff>
      <xdr:row>46</xdr:row>
      <xdr:rowOff>152400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9039225" y="10153650"/>
          <a:ext cx="7267575" cy="1362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【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選手コード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】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入学西暦年度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(200X)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＋性別コード（男子　１，女子２）＋学校コート（０１～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29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）＋校内番号（０１～９９）          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平成１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6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年度入学であれば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2004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になります。　平成１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年度＝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2005
</a:t>
          </a:r>
        </a:p>
      </xdr:txBody>
    </xdr:sp>
    <xdr:clientData/>
  </xdr:twoCellAnchor>
  <xdr:twoCellAnchor>
    <xdr:from>
      <xdr:col>3</xdr:col>
      <xdr:colOff>47625</xdr:colOff>
      <xdr:row>4</xdr:row>
      <xdr:rowOff>104775</xdr:rowOff>
    </xdr:from>
    <xdr:to>
      <xdr:col>9</xdr:col>
      <xdr:colOff>1181100</xdr:colOff>
      <xdr:row>24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314825" y="666750"/>
          <a:ext cx="7029450" cy="5229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① ２，３年生は昨年度登録のデータをここに貼り付け（値貼り付け）て下さい。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分からない場合、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shigakokotennisg@yahoo.co.jp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に問い合わせて下さい。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② 新入部員（２，３年で秋以降に入部した生徒も）のデータも同様にこの列に貼り付けて下さい。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Ａ列には選手コードを貼り付ける。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選手コード＝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桁のコードです。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入学年＋男女（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1or2)+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学校コード＋学校内番号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例：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201325501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（説明）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2013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年入学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女子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  (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男子であれば　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1  )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学校コード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「滋賀学園高校」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学校内番号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「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01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～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99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」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③ Ｂ列には生徒氏名を貼り付けて下さい。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④ 問い合わせ先：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（男女とも）総務・記録担当　中野　亨　　　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学校　０７７－５５３－３３５０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　　　　　　（栗東高校）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 to: shigakokotennisg@yahoo.co.jp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（問い合わせのみ）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申込書送付先：男子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shigakokotennis1122@yahoo.co.jp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女子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shigakokotennisg@yahoo.co.jp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228600</xdr:rowOff>
    </xdr:from>
    <xdr:to>
      <xdr:col>9</xdr:col>
      <xdr:colOff>1190625</xdr:colOff>
      <xdr:row>4</xdr:row>
      <xdr:rowOff>85725</xdr:rowOff>
    </xdr:to>
    <xdr:sp>
      <xdr:nvSpPr>
        <xdr:cNvPr id="1" name="Oval 33"/>
        <xdr:cNvSpPr>
          <a:spLocks/>
        </xdr:cNvSpPr>
      </xdr:nvSpPr>
      <xdr:spPr>
        <a:xfrm>
          <a:off x="8934450" y="742950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190500</xdr:colOff>
      <xdr:row>2</xdr:row>
      <xdr:rowOff>276225</xdr:rowOff>
    </xdr:from>
    <xdr:to>
      <xdr:col>11</xdr:col>
      <xdr:colOff>123825</xdr:colOff>
      <xdr:row>4</xdr:row>
      <xdr:rowOff>142875</xdr:rowOff>
    </xdr:to>
    <xdr:sp>
      <xdr:nvSpPr>
        <xdr:cNvPr id="2" name="Oval 34"/>
        <xdr:cNvSpPr>
          <a:spLocks/>
        </xdr:cNvSpPr>
      </xdr:nvSpPr>
      <xdr:spPr>
        <a:xfrm>
          <a:off x="10239375" y="790575"/>
          <a:ext cx="8382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9</xdr:col>
      <xdr:colOff>333375</xdr:colOff>
      <xdr:row>35</xdr:row>
      <xdr:rowOff>38100</xdr:rowOff>
    </xdr:from>
    <xdr:to>
      <xdr:col>9</xdr:col>
      <xdr:colOff>1152525</xdr:colOff>
      <xdr:row>36</xdr:row>
      <xdr:rowOff>123825</xdr:rowOff>
    </xdr:to>
    <xdr:sp>
      <xdr:nvSpPr>
        <xdr:cNvPr id="3" name="Oval 53"/>
        <xdr:cNvSpPr>
          <a:spLocks/>
        </xdr:cNvSpPr>
      </xdr:nvSpPr>
      <xdr:spPr>
        <a:xfrm>
          <a:off x="8905875" y="9363075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295275</xdr:colOff>
      <xdr:row>35</xdr:row>
      <xdr:rowOff>123825</xdr:rowOff>
    </xdr:from>
    <xdr:to>
      <xdr:col>11</xdr:col>
      <xdr:colOff>228600</xdr:colOff>
      <xdr:row>36</xdr:row>
      <xdr:rowOff>200025</xdr:rowOff>
    </xdr:to>
    <xdr:sp>
      <xdr:nvSpPr>
        <xdr:cNvPr id="4" name="Oval 54"/>
        <xdr:cNvSpPr>
          <a:spLocks/>
        </xdr:cNvSpPr>
      </xdr:nvSpPr>
      <xdr:spPr>
        <a:xfrm>
          <a:off x="10344150" y="9448800"/>
          <a:ext cx="83820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942975</xdr:colOff>
      <xdr:row>36</xdr:row>
      <xdr:rowOff>152400</xdr:rowOff>
    </xdr:from>
    <xdr:to>
      <xdr:col>8</xdr:col>
      <xdr:colOff>542925</xdr:colOff>
      <xdr:row>38</xdr:row>
      <xdr:rowOff>38100</xdr:rowOff>
    </xdr:to>
    <xdr:sp textlink="$J$2">
      <xdr:nvSpPr>
        <xdr:cNvPr id="5" name="Text Box 62"/>
        <xdr:cNvSpPr txBox="1">
          <a:spLocks noChangeArrowheads="1"/>
        </xdr:cNvSpPr>
      </xdr:nvSpPr>
      <xdr:spPr>
        <a:xfrm>
          <a:off x="7820025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93370163-5cd3-4a6a-a742-96e7b86be4f5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152400</xdr:colOff>
      <xdr:row>9</xdr:row>
      <xdr:rowOff>76200</xdr:rowOff>
    </xdr:from>
    <xdr:to>
      <xdr:col>0</xdr:col>
      <xdr:colOff>1628775</xdr:colOff>
      <xdr:row>22</xdr:row>
      <xdr:rowOff>200025</xdr:rowOff>
    </xdr:to>
    <xdr:sp>
      <xdr:nvSpPr>
        <xdr:cNvPr id="6" name="Text Box 73"/>
        <xdr:cNvSpPr txBox="1">
          <a:spLocks noChangeArrowheads="1"/>
        </xdr:cNvSpPr>
      </xdr:nvSpPr>
      <xdr:spPr>
        <a:xfrm>
          <a:off x="152400" y="2352675"/>
          <a:ext cx="1476375" cy="3619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</xdr:row>
      <xdr:rowOff>209550</xdr:rowOff>
    </xdr:from>
    <xdr:to>
      <xdr:col>10</xdr:col>
      <xdr:colOff>381000</xdr:colOff>
      <xdr:row>3</xdr:row>
      <xdr:rowOff>9525</xdr:rowOff>
    </xdr:to>
    <xdr:sp>
      <xdr:nvSpPr>
        <xdr:cNvPr id="1" name="Oval 4"/>
        <xdr:cNvSpPr>
          <a:spLocks/>
        </xdr:cNvSpPr>
      </xdr:nvSpPr>
      <xdr:spPr>
        <a:xfrm>
          <a:off x="9486900" y="438150"/>
          <a:ext cx="809625" cy="457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504825</xdr:colOff>
      <xdr:row>46</xdr:row>
      <xdr:rowOff>76200</xdr:rowOff>
    </xdr:from>
    <xdr:to>
      <xdr:col>10</xdr:col>
      <xdr:colOff>447675</xdr:colOff>
      <xdr:row>48</xdr:row>
      <xdr:rowOff>19050</xdr:rowOff>
    </xdr:to>
    <xdr:sp>
      <xdr:nvSpPr>
        <xdr:cNvPr id="2" name="Oval 14"/>
        <xdr:cNvSpPr>
          <a:spLocks/>
        </xdr:cNvSpPr>
      </xdr:nvSpPr>
      <xdr:spPr>
        <a:xfrm>
          <a:off x="9553575" y="9572625"/>
          <a:ext cx="809625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438150</xdr:colOff>
      <xdr:row>4</xdr:row>
      <xdr:rowOff>0</xdr:rowOff>
    </xdr:from>
    <xdr:to>
      <xdr:col>10</xdr:col>
      <xdr:colOff>381000</xdr:colOff>
      <xdr:row>5</xdr:row>
      <xdr:rowOff>57150</xdr:rowOff>
    </xdr:to>
    <xdr:sp>
      <xdr:nvSpPr>
        <xdr:cNvPr id="3" name="Oval 17"/>
        <xdr:cNvSpPr>
          <a:spLocks/>
        </xdr:cNvSpPr>
      </xdr:nvSpPr>
      <xdr:spPr>
        <a:xfrm>
          <a:off x="9486900" y="1028700"/>
          <a:ext cx="80962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819150</xdr:colOff>
      <xdr:row>47</xdr:row>
      <xdr:rowOff>9525</xdr:rowOff>
    </xdr:from>
    <xdr:to>
      <xdr:col>8</xdr:col>
      <xdr:colOff>409575</xdr:colOff>
      <xdr:row>48</xdr:row>
      <xdr:rowOff>38100</xdr:rowOff>
    </xdr:to>
    <xdr:sp textlink="$J$2">
      <xdr:nvSpPr>
        <xdr:cNvPr id="4" name="Text Box 32"/>
        <xdr:cNvSpPr txBox="1">
          <a:spLocks noChangeArrowheads="1"/>
        </xdr:cNvSpPr>
      </xdr:nvSpPr>
      <xdr:spPr>
        <a:xfrm>
          <a:off x="8172450" y="9772650"/>
          <a:ext cx="6381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93ab925e-eb1b-4ac1-8d27-221e75fcbedf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152400</xdr:colOff>
      <xdr:row>11</xdr:row>
      <xdr:rowOff>76200</xdr:rowOff>
    </xdr:from>
    <xdr:to>
      <xdr:col>0</xdr:col>
      <xdr:colOff>1628775</xdr:colOff>
      <xdr:row>28</xdr:row>
      <xdr:rowOff>85725</xdr:rowOff>
    </xdr:to>
    <xdr:sp>
      <xdr:nvSpPr>
        <xdr:cNvPr id="5" name="Text Box 36"/>
        <xdr:cNvSpPr txBox="1">
          <a:spLocks noChangeArrowheads="1"/>
        </xdr:cNvSpPr>
      </xdr:nvSpPr>
      <xdr:spPr>
        <a:xfrm>
          <a:off x="152400" y="2571750"/>
          <a:ext cx="148590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438150</xdr:colOff>
      <xdr:row>1</xdr:row>
      <xdr:rowOff>304800</xdr:rowOff>
    </xdr:from>
    <xdr:to>
      <xdr:col>17</xdr:col>
      <xdr:colOff>66675</xdr:colOff>
      <xdr:row>2</xdr:row>
      <xdr:rowOff>228600</xdr:rowOff>
    </xdr:to>
    <xdr:sp>
      <xdr:nvSpPr>
        <xdr:cNvPr id="1" name="Oval 11"/>
        <xdr:cNvSpPr>
          <a:spLocks/>
        </xdr:cNvSpPr>
      </xdr:nvSpPr>
      <xdr:spPr>
        <a:xfrm>
          <a:off x="8639175" y="742950"/>
          <a:ext cx="8382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15</xdr:col>
      <xdr:colOff>219075</xdr:colOff>
      <xdr:row>0</xdr:row>
      <xdr:rowOff>219075</xdr:rowOff>
    </xdr:from>
    <xdr:to>
      <xdr:col>16</xdr:col>
      <xdr:colOff>800100</xdr:colOff>
      <xdr:row>1</xdr:row>
      <xdr:rowOff>152400</xdr:rowOff>
    </xdr:to>
    <xdr:sp>
      <xdr:nvSpPr>
        <xdr:cNvPr id="2" name="Oval 12"/>
        <xdr:cNvSpPr>
          <a:spLocks/>
        </xdr:cNvSpPr>
      </xdr:nvSpPr>
      <xdr:spPr>
        <a:xfrm>
          <a:off x="8153400" y="219075"/>
          <a:ext cx="84772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16</xdr:col>
      <xdr:colOff>152400</xdr:colOff>
      <xdr:row>13</xdr:row>
      <xdr:rowOff>38100</xdr:rowOff>
    </xdr:from>
    <xdr:to>
      <xdr:col>17</xdr:col>
      <xdr:colOff>419100</xdr:colOff>
      <xdr:row>24</xdr:row>
      <xdr:rowOff>47625</xdr:rowOff>
    </xdr:to>
    <xdr:sp>
      <xdr:nvSpPr>
        <xdr:cNvPr id="3" name="Text Box 25"/>
        <xdr:cNvSpPr txBox="1">
          <a:spLocks noChangeArrowheads="1"/>
        </xdr:cNvSpPr>
      </xdr:nvSpPr>
      <xdr:spPr>
        <a:xfrm>
          <a:off x="8353425" y="5143500"/>
          <a:ext cx="1476375" cy="3209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Ｋ列に選手氏名をリストから選択して下さい。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409575</xdr:colOff>
      <xdr:row>1</xdr:row>
      <xdr:rowOff>142875</xdr:rowOff>
    </xdr:from>
    <xdr:to>
      <xdr:col>17</xdr:col>
      <xdr:colOff>19050</xdr:colOff>
      <xdr:row>2</xdr:row>
      <xdr:rowOff>76200</xdr:rowOff>
    </xdr:to>
    <xdr:sp>
      <xdr:nvSpPr>
        <xdr:cNvPr id="1" name="Oval 13"/>
        <xdr:cNvSpPr>
          <a:spLocks/>
        </xdr:cNvSpPr>
      </xdr:nvSpPr>
      <xdr:spPr>
        <a:xfrm>
          <a:off x="8543925" y="581025"/>
          <a:ext cx="8191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16</xdr:col>
      <xdr:colOff>447675</xdr:colOff>
      <xdr:row>3</xdr:row>
      <xdr:rowOff>190500</xdr:rowOff>
    </xdr:from>
    <xdr:to>
      <xdr:col>17</xdr:col>
      <xdr:colOff>57150</xdr:colOff>
      <xdr:row>4</xdr:row>
      <xdr:rowOff>133350</xdr:rowOff>
    </xdr:to>
    <xdr:sp>
      <xdr:nvSpPr>
        <xdr:cNvPr id="2" name="Oval 14"/>
        <xdr:cNvSpPr>
          <a:spLocks/>
        </xdr:cNvSpPr>
      </xdr:nvSpPr>
      <xdr:spPr>
        <a:xfrm>
          <a:off x="8582025" y="1228725"/>
          <a:ext cx="8191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14</xdr:col>
      <xdr:colOff>9525</xdr:colOff>
      <xdr:row>16</xdr:row>
      <xdr:rowOff>190500</xdr:rowOff>
    </xdr:from>
    <xdr:to>
      <xdr:col>17</xdr:col>
      <xdr:colOff>647700</xdr:colOff>
      <xdr:row>27</xdr:row>
      <xdr:rowOff>123825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7610475" y="6343650"/>
          <a:ext cx="238125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Ｋ列に選手氏名をリストから選択して下さい。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2</xdr:row>
      <xdr:rowOff>9525</xdr:rowOff>
    </xdr:from>
    <xdr:to>
      <xdr:col>4</xdr:col>
      <xdr:colOff>1038225</xdr:colOff>
      <xdr:row>3</xdr:row>
      <xdr:rowOff>28575</xdr:rowOff>
    </xdr:to>
    <xdr:sp>
      <xdr:nvSpPr>
        <xdr:cNvPr id="1" name="Oval 2"/>
        <xdr:cNvSpPr>
          <a:spLocks/>
        </xdr:cNvSpPr>
      </xdr:nvSpPr>
      <xdr:spPr>
        <a:xfrm>
          <a:off x="4572000" y="523875"/>
          <a:ext cx="819150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190500</xdr:colOff>
      <xdr:row>2</xdr:row>
      <xdr:rowOff>276225</xdr:rowOff>
    </xdr:from>
    <xdr:to>
      <xdr:col>11</xdr:col>
      <xdr:colOff>123825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0239375" y="790575"/>
          <a:ext cx="8382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9</xdr:col>
      <xdr:colOff>333375</xdr:colOff>
      <xdr:row>36</xdr:row>
      <xdr:rowOff>38100</xdr:rowOff>
    </xdr:from>
    <xdr:to>
      <xdr:col>9</xdr:col>
      <xdr:colOff>1152525</xdr:colOff>
      <xdr:row>37</xdr:row>
      <xdr:rowOff>123825</xdr:rowOff>
    </xdr:to>
    <xdr:sp>
      <xdr:nvSpPr>
        <xdr:cNvPr id="3" name="Oval 4"/>
        <xdr:cNvSpPr>
          <a:spLocks/>
        </xdr:cNvSpPr>
      </xdr:nvSpPr>
      <xdr:spPr>
        <a:xfrm>
          <a:off x="8905875" y="9572625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295275</xdr:colOff>
      <xdr:row>36</xdr:row>
      <xdr:rowOff>123825</xdr:rowOff>
    </xdr:from>
    <xdr:to>
      <xdr:col>11</xdr:col>
      <xdr:colOff>228600</xdr:colOff>
      <xdr:row>37</xdr:row>
      <xdr:rowOff>200025</xdr:rowOff>
    </xdr:to>
    <xdr:sp>
      <xdr:nvSpPr>
        <xdr:cNvPr id="4" name="Oval 5"/>
        <xdr:cNvSpPr>
          <a:spLocks/>
        </xdr:cNvSpPr>
      </xdr:nvSpPr>
      <xdr:spPr>
        <a:xfrm>
          <a:off x="10344150" y="9658350"/>
          <a:ext cx="8382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923925</xdr:colOff>
      <xdr:row>2</xdr:row>
      <xdr:rowOff>76200</xdr:rowOff>
    </xdr:from>
    <xdr:to>
      <xdr:col>8</xdr:col>
      <xdr:colOff>523875</xdr:colOff>
      <xdr:row>3</xdr:row>
      <xdr:rowOff>104775</xdr:rowOff>
    </xdr:to>
    <xdr:sp textlink="$J$2">
      <xdr:nvSpPr>
        <xdr:cNvPr id="5" name="Text Box 6"/>
        <xdr:cNvSpPr txBox="1">
          <a:spLocks noChangeArrowheads="1"/>
        </xdr:cNvSpPr>
      </xdr:nvSpPr>
      <xdr:spPr>
        <a:xfrm>
          <a:off x="7800975" y="5905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5203e20a-9d7f-4c38-aced-01c526151479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942975</xdr:colOff>
      <xdr:row>37</xdr:row>
      <xdr:rowOff>152400</xdr:rowOff>
    </xdr:from>
    <xdr:to>
      <xdr:col>8</xdr:col>
      <xdr:colOff>542925</xdr:colOff>
      <xdr:row>39</xdr:row>
      <xdr:rowOff>38100</xdr:rowOff>
    </xdr:to>
    <xdr:sp textlink="$J$2">
      <xdr:nvSpPr>
        <xdr:cNvPr id="6" name="Text Box 7"/>
        <xdr:cNvSpPr txBox="1">
          <a:spLocks noChangeArrowheads="1"/>
        </xdr:cNvSpPr>
      </xdr:nvSpPr>
      <xdr:spPr>
        <a:xfrm>
          <a:off x="7820025" y="9972675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33c16a30-3078-4f9b-8386-a640369f80aa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971550</xdr:colOff>
      <xdr:row>70</xdr:row>
      <xdr:rowOff>76200</xdr:rowOff>
    </xdr:from>
    <xdr:to>
      <xdr:col>8</xdr:col>
      <xdr:colOff>571500</xdr:colOff>
      <xdr:row>71</xdr:row>
      <xdr:rowOff>104775</xdr:rowOff>
    </xdr:to>
    <xdr:sp textlink="$J$2">
      <xdr:nvSpPr>
        <xdr:cNvPr id="7" name="Text Box 19"/>
        <xdr:cNvSpPr txBox="1">
          <a:spLocks noChangeArrowheads="1"/>
        </xdr:cNvSpPr>
      </xdr:nvSpPr>
      <xdr:spPr>
        <a:xfrm>
          <a:off x="7848600" y="187642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436ee8b8-e391-4c72-a9e7-fc6538bafd96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9</xdr:col>
      <xdr:colOff>333375</xdr:colOff>
      <xdr:row>69</xdr:row>
      <xdr:rowOff>219075</xdr:rowOff>
    </xdr:from>
    <xdr:to>
      <xdr:col>9</xdr:col>
      <xdr:colOff>1171575</xdr:colOff>
      <xdr:row>70</xdr:row>
      <xdr:rowOff>314325</xdr:rowOff>
    </xdr:to>
    <xdr:sp>
      <xdr:nvSpPr>
        <xdr:cNvPr id="8" name="Oval 20"/>
        <xdr:cNvSpPr>
          <a:spLocks/>
        </xdr:cNvSpPr>
      </xdr:nvSpPr>
      <xdr:spPr>
        <a:xfrm>
          <a:off x="8905875" y="18621375"/>
          <a:ext cx="8382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333375</xdr:colOff>
      <xdr:row>72</xdr:row>
      <xdr:rowOff>28575</xdr:rowOff>
    </xdr:from>
    <xdr:to>
      <xdr:col>9</xdr:col>
      <xdr:colOff>1152525</xdr:colOff>
      <xdr:row>73</xdr:row>
      <xdr:rowOff>85725</xdr:rowOff>
    </xdr:to>
    <xdr:sp>
      <xdr:nvSpPr>
        <xdr:cNvPr id="9" name="Oval 21"/>
        <xdr:cNvSpPr>
          <a:spLocks/>
        </xdr:cNvSpPr>
      </xdr:nvSpPr>
      <xdr:spPr>
        <a:xfrm>
          <a:off x="8905875" y="19230975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0</xdr:col>
      <xdr:colOff>152400</xdr:colOff>
      <xdr:row>10</xdr:row>
      <xdr:rowOff>152400</xdr:rowOff>
    </xdr:from>
    <xdr:to>
      <xdr:col>0</xdr:col>
      <xdr:colOff>1628775</xdr:colOff>
      <xdr:row>22</xdr:row>
      <xdr:rowOff>19050</xdr:rowOff>
    </xdr:to>
    <xdr:sp>
      <xdr:nvSpPr>
        <xdr:cNvPr id="10" name="Text Box 33"/>
        <xdr:cNvSpPr txBox="1">
          <a:spLocks noChangeArrowheads="1"/>
        </xdr:cNvSpPr>
      </xdr:nvSpPr>
      <xdr:spPr>
        <a:xfrm>
          <a:off x="152400" y="2571750"/>
          <a:ext cx="1476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1</xdr:row>
      <xdr:rowOff>247650</xdr:rowOff>
    </xdr:from>
    <xdr:to>
      <xdr:col>10</xdr:col>
      <xdr:colOff>581025</xdr:colOff>
      <xdr:row>3</xdr:row>
      <xdr:rowOff>66675</xdr:rowOff>
    </xdr:to>
    <xdr:sp>
      <xdr:nvSpPr>
        <xdr:cNvPr id="1" name="Oval 1"/>
        <xdr:cNvSpPr>
          <a:spLocks/>
        </xdr:cNvSpPr>
      </xdr:nvSpPr>
      <xdr:spPr>
        <a:xfrm>
          <a:off x="9677400" y="476250"/>
          <a:ext cx="819150" cy="476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504825</xdr:colOff>
      <xdr:row>46</xdr:row>
      <xdr:rowOff>76200</xdr:rowOff>
    </xdr:from>
    <xdr:to>
      <xdr:col>10</xdr:col>
      <xdr:colOff>457200</xdr:colOff>
      <xdr:row>48</xdr:row>
      <xdr:rowOff>19050</xdr:rowOff>
    </xdr:to>
    <xdr:sp>
      <xdr:nvSpPr>
        <xdr:cNvPr id="2" name="Oval 2"/>
        <xdr:cNvSpPr>
          <a:spLocks/>
        </xdr:cNvSpPr>
      </xdr:nvSpPr>
      <xdr:spPr>
        <a:xfrm>
          <a:off x="9553575" y="9572625"/>
          <a:ext cx="819150" cy="581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9</xdr:col>
      <xdr:colOff>419100</xdr:colOff>
      <xdr:row>4</xdr:row>
      <xdr:rowOff>0</xdr:rowOff>
    </xdr:from>
    <xdr:to>
      <xdr:col>10</xdr:col>
      <xdr:colOff>381000</xdr:colOff>
      <xdr:row>5</xdr:row>
      <xdr:rowOff>66675</xdr:rowOff>
    </xdr:to>
    <xdr:sp>
      <xdr:nvSpPr>
        <xdr:cNvPr id="3" name="Oval 3"/>
        <xdr:cNvSpPr>
          <a:spLocks/>
        </xdr:cNvSpPr>
      </xdr:nvSpPr>
      <xdr:spPr>
        <a:xfrm>
          <a:off x="9467850" y="1028700"/>
          <a:ext cx="828675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809625</xdr:colOff>
      <xdr:row>2</xdr:row>
      <xdr:rowOff>200025</xdr:rowOff>
    </xdr:from>
    <xdr:to>
      <xdr:col>8</xdr:col>
      <xdr:colOff>409575</xdr:colOff>
      <xdr:row>4</xdr:row>
      <xdr:rowOff>85725</xdr:rowOff>
    </xdr:to>
    <xdr:sp textlink="$J$2">
      <xdr:nvSpPr>
        <xdr:cNvPr id="4" name="Text Box 6"/>
        <xdr:cNvSpPr txBox="1">
          <a:spLocks noChangeArrowheads="1"/>
        </xdr:cNvSpPr>
      </xdr:nvSpPr>
      <xdr:spPr>
        <a:xfrm>
          <a:off x="8162925" y="714375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44a6e614-0c99-460f-87c3-658031dde614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819150</xdr:colOff>
      <xdr:row>47</xdr:row>
      <xdr:rowOff>9525</xdr:rowOff>
    </xdr:from>
    <xdr:to>
      <xdr:col>8</xdr:col>
      <xdr:colOff>419100</xdr:colOff>
      <xdr:row>48</xdr:row>
      <xdr:rowOff>38100</xdr:rowOff>
    </xdr:to>
    <xdr:sp textlink="$J$2">
      <xdr:nvSpPr>
        <xdr:cNvPr id="5" name="Text Box 7"/>
        <xdr:cNvSpPr txBox="1">
          <a:spLocks noChangeArrowheads="1"/>
        </xdr:cNvSpPr>
      </xdr:nvSpPr>
      <xdr:spPr>
        <a:xfrm>
          <a:off x="8172450" y="97726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443f034a-c761-49d1-9753-46daa45743d5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152400</xdr:colOff>
      <xdr:row>12</xdr:row>
      <xdr:rowOff>76200</xdr:rowOff>
    </xdr:from>
    <xdr:to>
      <xdr:col>0</xdr:col>
      <xdr:colOff>1628775</xdr:colOff>
      <xdr:row>30</xdr:row>
      <xdr:rowOff>38100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52400" y="2886075"/>
          <a:ext cx="1485900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361950</xdr:colOff>
      <xdr:row>2</xdr:row>
      <xdr:rowOff>228600</xdr:rowOff>
    </xdr:from>
    <xdr:to>
      <xdr:col>9</xdr:col>
      <xdr:colOff>1190625</xdr:colOff>
      <xdr:row>4</xdr:row>
      <xdr:rowOff>85725</xdr:rowOff>
    </xdr:to>
    <xdr:sp>
      <xdr:nvSpPr>
        <xdr:cNvPr id="1" name="Oval 2"/>
        <xdr:cNvSpPr>
          <a:spLocks/>
        </xdr:cNvSpPr>
      </xdr:nvSpPr>
      <xdr:spPr>
        <a:xfrm>
          <a:off x="8934450" y="742950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190500</xdr:colOff>
      <xdr:row>2</xdr:row>
      <xdr:rowOff>276225</xdr:rowOff>
    </xdr:from>
    <xdr:to>
      <xdr:col>11</xdr:col>
      <xdr:colOff>123825</xdr:colOff>
      <xdr:row>4</xdr:row>
      <xdr:rowOff>142875</xdr:rowOff>
    </xdr:to>
    <xdr:sp>
      <xdr:nvSpPr>
        <xdr:cNvPr id="2" name="Oval 3"/>
        <xdr:cNvSpPr>
          <a:spLocks/>
        </xdr:cNvSpPr>
      </xdr:nvSpPr>
      <xdr:spPr>
        <a:xfrm>
          <a:off x="10239375" y="790575"/>
          <a:ext cx="838200" cy="381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9</xdr:col>
      <xdr:colOff>333375</xdr:colOff>
      <xdr:row>35</xdr:row>
      <xdr:rowOff>38100</xdr:rowOff>
    </xdr:from>
    <xdr:to>
      <xdr:col>9</xdr:col>
      <xdr:colOff>1152525</xdr:colOff>
      <xdr:row>36</xdr:row>
      <xdr:rowOff>123825</xdr:rowOff>
    </xdr:to>
    <xdr:sp>
      <xdr:nvSpPr>
        <xdr:cNvPr id="3" name="Oval 4"/>
        <xdr:cNvSpPr>
          <a:spLocks/>
        </xdr:cNvSpPr>
      </xdr:nvSpPr>
      <xdr:spPr>
        <a:xfrm>
          <a:off x="8905875" y="9353550"/>
          <a:ext cx="828675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男子</a:t>
          </a:r>
        </a:p>
      </xdr:txBody>
    </xdr:sp>
    <xdr:clientData/>
  </xdr:twoCellAnchor>
  <xdr:twoCellAnchor>
    <xdr:from>
      <xdr:col>10</xdr:col>
      <xdr:colOff>295275</xdr:colOff>
      <xdr:row>35</xdr:row>
      <xdr:rowOff>123825</xdr:rowOff>
    </xdr:from>
    <xdr:to>
      <xdr:col>11</xdr:col>
      <xdr:colOff>228600</xdr:colOff>
      <xdr:row>36</xdr:row>
      <xdr:rowOff>200025</xdr:rowOff>
    </xdr:to>
    <xdr:sp>
      <xdr:nvSpPr>
        <xdr:cNvPr id="4" name="Oval 5"/>
        <xdr:cNvSpPr>
          <a:spLocks/>
        </xdr:cNvSpPr>
      </xdr:nvSpPr>
      <xdr:spPr>
        <a:xfrm>
          <a:off x="10344150" y="9439275"/>
          <a:ext cx="838200" cy="3619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女子</a:t>
          </a:r>
        </a:p>
      </xdr:txBody>
    </xdr:sp>
    <xdr:clientData/>
  </xdr:twoCellAnchor>
  <xdr:twoCellAnchor>
    <xdr:from>
      <xdr:col>7</xdr:col>
      <xdr:colOff>923925</xdr:colOff>
      <xdr:row>2</xdr:row>
      <xdr:rowOff>76200</xdr:rowOff>
    </xdr:from>
    <xdr:to>
      <xdr:col>8</xdr:col>
      <xdr:colOff>523875</xdr:colOff>
      <xdr:row>3</xdr:row>
      <xdr:rowOff>104775</xdr:rowOff>
    </xdr:to>
    <xdr:sp textlink="$J$2">
      <xdr:nvSpPr>
        <xdr:cNvPr id="5" name="Text Box 6"/>
        <xdr:cNvSpPr txBox="1">
          <a:spLocks noChangeArrowheads="1"/>
        </xdr:cNvSpPr>
      </xdr:nvSpPr>
      <xdr:spPr>
        <a:xfrm>
          <a:off x="7800975" y="59055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2638e877-53c8-4617-ad6b-caafcc9fcc23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7</xdr:col>
      <xdr:colOff>942975</xdr:colOff>
      <xdr:row>36</xdr:row>
      <xdr:rowOff>152400</xdr:rowOff>
    </xdr:from>
    <xdr:to>
      <xdr:col>8</xdr:col>
      <xdr:colOff>542925</xdr:colOff>
      <xdr:row>38</xdr:row>
      <xdr:rowOff>38100</xdr:rowOff>
    </xdr:to>
    <xdr:sp textlink="$J$2">
      <xdr:nvSpPr>
        <xdr:cNvPr id="6" name="Text Box 7"/>
        <xdr:cNvSpPr txBox="1">
          <a:spLocks noChangeArrowheads="1"/>
        </xdr:cNvSpPr>
      </xdr:nvSpPr>
      <xdr:spPr>
        <a:xfrm>
          <a:off x="7820025" y="9753600"/>
          <a:ext cx="647700" cy="400050"/>
        </a:xfrm>
        <a:prstGeom prst="rect">
          <a:avLst/>
        </a:prstGeom>
        <a:solidFill>
          <a:srgbClr val="FFFFFF"/>
        </a:solidFill>
        <a:ln w="9525" cmpd="sng">
          <a:solidFill>
            <a:srgbClr val="808080"/>
          </a:solidFill>
          <a:prstDash val="dashDot"/>
          <a:headEnd type="none"/>
          <a:tailEnd type="none"/>
        </a:ln>
      </xdr:spPr>
      <xdr:txBody>
        <a:bodyPr vertOverflow="clip" wrap="square" lIns="45720" tIns="22860" rIns="45720" bIns="22860" anchor="ctr"/>
        <a:p>
          <a:pPr algn="ctr">
            <a:defRPr/>
          </a:pPr>
          <a:fld id="{02f0bd79-088f-4026-8c94-7fee724f7c85}" type="TxLink">
            <a:rPr lang="en-US" cap="none" sz="1800" b="1" i="0" u="none" baseline="0">
              <a:solidFill>
                <a:srgbClr val="000000"/>
              </a:solidFill>
            </a:rPr>
            <a:t>14</a:t>
          </a:fld>
        </a:p>
      </xdr:txBody>
    </xdr:sp>
    <xdr:clientData/>
  </xdr:twoCellAnchor>
  <xdr:twoCellAnchor>
    <xdr:from>
      <xdr:col>0</xdr:col>
      <xdr:colOff>152400</xdr:colOff>
      <xdr:row>12</xdr:row>
      <xdr:rowOff>152400</xdr:rowOff>
    </xdr:from>
    <xdr:to>
      <xdr:col>0</xdr:col>
      <xdr:colOff>1628775</xdr:colOff>
      <xdr:row>24</xdr:row>
      <xdr:rowOff>57150</xdr:rowOff>
    </xdr:to>
    <xdr:sp>
      <xdr:nvSpPr>
        <xdr:cNvPr id="7" name="Text Box 25"/>
        <xdr:cNvSpPr txBox="1">
          <a:spLocks noChangeArrowheads="1"/>
        </xdr:cNvSpPr>
      </xdr:nvSpPr>
      <xdr:spPr>
        <a:xfrm>
          <a:off x="152400" y="3162300"/>
          <a:ext cx="1476375" cy="3219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列に選手氏名をリストから選択して下さい。
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（リストに何も表示されない場合、選手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Code</a:t>
          </a:r>
          <a:r>
            <a:rPr lang="en-US" cap="none" sz="14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入力！のデータを作成してからこの作業を行って下さい。）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  <pageSetUpPr fitToPage="1"/>
  </sheetPr>
  <dimension ref="A1:G332"/>
  <sheetViews>
    <sheetView zoomScalePageLayoutView="0" workbookViewId="0" topLeftCell="A19">
      <selection activeCell="B29" sqref="B29"/>
    </sheetView>
  </sheetViews>
  <sheetFormatPr defaultColWidth="0" defaultRowHeight="18"/>
  <cols>
    <col min="1" max="1" width="14.5" style="267" customWidth="1"/>
    <col min="2" max="2" width="33" style="0" customWidth="1"/>
    <col min="3" max="3" width="12.08203125" style="164" customWidth="1"/>
    <col min="4" max="6" width="8.83203125" style="0" customWidth="1"/>
    <col min="7" max="7" width="13.83203125" style="0" customWidth="1"/>
    <col min="8" max="16384" width="0" style="0" hidden="1" customWidth="1"/>
  </cols>
  <sheetData>
    <row r="1" spans="1:7" ht="34.5" customHeight="1">
      <c r="A1" s="262" t="s">
        <v>89</v>
      </c>
      <c r="B1" s="236">
        <f ca="1">NOW()</f>
        <v>41324.713080092595</v>
      </c>
      <c r="C1" s="159"/>
      <c r="D1" s="169"/>
      <c r="E1" s="65"/>
      <c r="F1" s="65"/>
      <c r="G1" s="65"/>
    </row>
    <row r="2" spans="1:7" ht="36.75" thickBot="1">
      <c r="A2" s="263"/>
      <c r="B2" s="70" t="s">
        <v>383</v>
      </c>
      <c r="C2" s="159"/>
      <c r="D2" s="65"/>
      <c r="E2" s="65"/>
      <c r="F2" s="65"/>
      <c r="G2" s="65"/>
    </row>
    <row r="3" spans="1:7" ht="14.25" customHeight="1" thickTop="1">
      <c r="A3" s="263"/>
      <c r="B3" s="65"/>
      <c r="C3" s="159"/>
      <c r="D3" s="65"/>
      <c r="E3" s="65"/>
      <c r="F3" s="65"/>
      <c r="G3" s="65"/>
    </row>
    <row r="4" spans="1:7" ht="21" customHeight="1">
      <c r="A4" s="263">
        <v>1</v>
      </c>
      <c r="B4" s="71" t="s">
        <v>87</v>
      </c>
      <c r="C4" s="212" t="s">
        <v>45</v>
      </c>
      <c r="D4" s="65"/>
      <c r="E4" s="65"/>
      <c r="F4" s="65"/>
      <c r="G4" s="65"/>
    </row>
    <row r="5" spans="1:7" ht="21" customHeight="1" thickBot="1">
      <c r="A5" s="263"/>
      <c r="B5" s="171">
        <v>25</v>
      </c>
      <c r="C5" s="259">
        <v>25</v>
      </c>
      <c r="D5" s="65"/>
      <c r="E5" s="65"/>
      <c r="F5" s="65"/>
      <c r="G5" s="65"/>
    </row>
    <row r="6" spans="1:7" ht="14.25" customHeight="1" thickTop="1">
      <c r="A6" s="263"/>
      <c r="B6" s="66"/>
      <c r="C6" s="213"/>
      <c r="D6" s="65"/>
      <c r="E6" s="65"/>
      <c r="F6" s="65"/>
      <c r="G6" s="65"/>
    </row>
    <row r="7" spans="1:7" ht="21" customHeight="1">
      <c r="A7" s="263">
        <v>2</v>
      </c>
      <c r="B7" s="72" t="s">
        <v>380</v>
      </c>
      <c r="C7" s="212" t="s">
        <v>45</v>
      </c>
      <c r="D7" s="65"/>
      <c r="E7" s="65"/>
      <c r="F7" s="65"/>
      <c r="G7" s="65"/>
    </row>
    <row r="8" spans="1:7" ht="33" customHeight="1" thickBot="1">
      <c r="A8" s="263"/>
      <c r="B8" s="167" t="s">
        <v>70</v>
      </c>
      <c r="C8" s="274" t="s">
        <v>425</v>
      </c>
      <c r="D8" s="65"/>
      <c r="E8" s="65"/>
      <c r="F8" s="65"/>
      <c r="G8" s="65"/>
    </row>
    <row r="9" spans="1:7" ht="14.25" customHeight="1" thickTop="1">
      <c r="A9" s="263"/>
      <c r="B9" s="67"/>
      <c r="C9" s="213"/>
      <c r="D9" s="65"/>
      <c r="E9" s="65"/>
      <c r="F9" s="65"/>
      <c r="G9" s="65"/>
    </row>
    <row r="10" spans="1:7" ht="21" customHeight="1">
      <c r="A10" s="263">
        <v>3</v>
      </c>
      <c r="B10" s="73" t="s">
        <v>13</v>
      </c>
      <c r="C10" s="212"/>
      <c r="D10" s="65"/>
      <c r="E10" s="65"/>
      <c r="F10" s="65"/>
      <c r="G10" s="65"/>
    </row>
    <row r="11" spans="1:7" ht="21.75" customHeight="1" thickBot="1">
      <c r="A11" s="264" t="s">
        <v>377</v>
      </c>
      <c r="B11" s="147" t="str">
        <f>VLOOKUP(本校名,'学校データ'!B:E,4,0)</f>
        <v>湖南市丸山2丁目3-1</v>
      </c>
      <c r="C11" s="214"/>
      <c r="D11" s="65"/>
      <c r="E11" s="65"/>
      <c r="F11" s="65"/>
      <c r="G11" s="65"/>
    </row>
    <row r="12" spans="1:7" ht="14.25" customHeight="1" thickTop="1">
      <c r="A12" s="265"/>
      <c r="B12" s="68"/>
      <c r="C12" s="213"/>
      <c r="D12" s="65"/>
      <c r="E12" s="65"/>
      <c r="F12" s="65"/>
      <c r="G12" s="65"/>
    </row>
    <row r="13" spans="1:7" ht="21" customHeight="1">
      <c r="A13" s="266">
        <v>4</v>
      </c>
      <c r="B13" s="73" t="s">
        <v>14</v>
      </c>
      <c r="C13" s="212"/>
      <c r="D13" s="65"/>
      <c r="E13" s="65"/>
      <c r="F13" s="65"/>
      <c r="G13" s="65"/>
    </row>
    <row r="14" spans="1:7" ht="21" customHeight="1" thickBot="1">
      <c r="A14" s="263"/>
      <c r="B14" s="148" t="str">
        <f>VLOOKUP(本校名,'学校データ'!B:F,5,0)</f>
        <v>0748-77-0311</v>
      </c>
      <c r="C14" s="214"/>
      <c r="D14" s="65"/>
      <c r="E14" s="65"/>
      <c r="F14" s="65"/>
      <c r="G14" s="65"/>
    </row>
    <row r="15" spans="1:7" ht="14.25" customHeight="1" thickTop="1">
      <c r="A15" s="263"/>
      <c r="B15" s="69"/>
      <c r="C15" s="213"/>
      <c r="D15" s="65"/>
      <c r="E15" s="65"/>
      <c r="F15" s="65"/>
      <c r="G15" s="65"/>
    </row>
    <row r="16" spans="1:7" ht="21" customHeight="1">
      <c r="A16" s="263">
        <v>5</v>
      </c>
      <c r="B16" s="272" t="s">
        <v>422</v>
      </c>
      <c r="C16" s="212" t="s">
        <v>45</v>
      </c>
      <c r="D16" s="65"/>
      <c r="E16" s="65"/>
      <c r="F16" s="65"/>
      <c r="G16" s="65"/>
    </row>
    <row r="17" spans="1:7" ht="21" customHeight="1" thickBot="1">
      <c r="A17" s="263"/>
      <c r="B17" s="149"/>
      <c r="C17" s="260" t="s">
        <v>44</v>
      </c>
      <c r="D17" s="65"/>
      <c r="E17" s="65"/>
      <c r="F17" s="65"/>
      <c r="G17" s="65"/>
    </row>
    <row r="18" spans="1:7" ht="21" customHeight="1" thickTop="1">
      <c r="A18" s="263"/>
      <c r="B18" s="258"/>
      <c r="C18" s="214"/>
      <c r="D18" s="65"/>
      <c r="E18" s="65"/>
      <c r="F18" s="65"/>
      <c r="G18" s="65"/>
    </row>
    <row r="19" spans="1:7" ht="19.5" customHeight="1">
      <c r="A19" s="263">
        <v>6</v>
      </c>
      <c r="B19" s="74" t="s">
        <v>419</v>
      </c>
      <c r="C19" s="160"/>
      <c r="D19" s="65"/>
      <c r="E19" s="65"/>
      <c r="F19" s="65"/>
      <c r="G19" s="65"/>
    </row>
    <row r="20" spans="1:7" ht="19.5" customHeight="1" thickBot="1">
      <c r="A20" s="263"/>
      <c r="B20" s="149"/>
      <c r="C20" s="259" t="s">
        <v>384</v>
      </c>
      <c r="D20" s="65"/>
      <c r="E20" s="65"/>
      <c r="F20" s="65"/>
      <c r="G20" s="65"/>
    </row>
    <row r="21" spans="1:7" ht="14.25" customHeight="1" thickTop="1">
      <c r="A21" s="263"/>
      <c r="B21" s="65"/>
      <c r="C21" s="160"/>
      <c r="D21" s="65"/>
      <c r="E21" s="65"/>
      <c r="F21" s="65"/>
      <c r="G21" s="65"/>
    </row>
    <row r="22" spans="1:7" ht="20.25" customHeight="1">
      <c r="A22" s="263">
        <v>7</v>
      </c>
      <c r="B22" s="272" t="s">
        <v>420</v>
      </c>
      <c r="C22" s="160"/>
      <c r="D22" s="65"/>
      <c r="E22" s="65"/>
      <c r="F22" s="65"/>
      <c r="G22" s="65"/>
    </row>
    <row r="23" spans="1:7" ht="23.25" customHeight="1" thickBot="1">
      <c r="A23" s="263"/>
      <c r="B23" s="149"/>
      <c r="C23" s="259" t="s">
        <v>385</v>
      </c>
      <c r="D23" s="65"/>
      <c r="E23" s="65"/>
      <c r="F23" s="65"/>
      <c r="G23" s="65"/>
    </row>
    <row r="24" spans="1:7" ht="15.75" customHeight="1" thickTop="1">
      <c r="A24" s="263"/>
      <c r="B24" s="65"/>
      <c r="C24" s="160"/>
      <c r="D24" s="65"/>
      <c r="E24" s="65"/>
      <c r="F24" s="65"/>
      <c r="G24" s="65"/>
    </row>
    <row r="25" spans="1:7" ht="18" customHeight="1">
      <c r="A25" s="263">
        <v>8</v>
      </c>
      <c r="B25" s="74" t="s">
        <v>421</v>
      </c>
      <c r="C25" s="160"/>
      <c r="D25" s="65"/>
      <c r="E25" s="65"/>
      <c r="F25" s="65"/>
      <c r="G25" s="65"/>
    </row>
    <row r="26" spans="1:7" ht="21" customHeight="1" thickBot="1">
      <c r="A26" s="263"/>
      <c r="B26" s="149"/>
      <c r="C26" s="259" t="s">
        <v>386</v>
      </c>
      <c r="D26" s="65"/>
      <c r="E26" s="65"/>
      <c r="F26" s="65"/>
      <c r="G26" s="65"/>
    </row>
    <row r="27" spans="1:7" ht="15.75" customHeight="1" thickTop="1">
      <c r="A27" s="263"/>
      <c r="B27" s="257"/>
      <c r="C27" s="160"/>
      <c r="D27" s="65"/>
      <c r="E27" s="65"/>
      <c r="F27" s="65"/>
      <c r="G27" s="65"/>
    </row>
    <row r="28" spans="1:7" ht="18">
      <c r="A28" s="263">
        <v>9</v>
      </c>
      <c r="B28" s="256" t="s">
        <v>378</v>
      </c>
      <c r="C28" s="65"/>
      <c r="D28" s="65"/>
      <c r="E28" s="65"/>
      <c r="F28" s="65"/>
      <c r="G28" s="65"/>
    </row>
    <row r="29" spans="1:7" ht="30.75" customHeight="1">
      <c r="A29" s="263"/>
      <c r="B29" s="261" t="s">
        <v>379</v>
      </c>
      <c r="C29" s="65"/>
      <c r="D29" s="168"/>
      <c r="E29" s="255"/>
      <c r="F29" s="255"/>
      <c r="G29" s="255"/>
    </row>
    <row r="30" spans="1:7" ht="14.25" customHeight="1">
      <c r="A30" s="263"/>
      <c r="B30" s="240"/>
      <c r="C30" s="159"/>
      <c r="D30" s="65"/>
      <c r="E30" s="65"/>
      <c r="F30" s="65"/>
      <c r="G30" s="65"/>
    </row>
    <row r="31" spans="1:7" ht="17.25">
      <c r="A31" s="263"/>
      <c r="B31" s="240"/>
      <c r="C31" s="159"/>
      <c r="D31" s="65"/>
      <c r="E31" s="65"/>
      <c r="F31" s="65"/>
      <c r="G31" s="65"/>
    </row>
    <row r="32" spans="1:7" ht="17.25" hidden="1">
      <c r="A32" s="263"/>
      <c r="B32" s="65" t="s">
        <v>38</v>
      </c>
      <c r="C32" s="159"/>
      <c r="D32" s="65"/>
      <c r="E32" s="65"/>
      <c r="F32" s="65"/>
      <c r="G32" s="65"/>
    </row>
    <row r="33" spans="1:7" ht="17.25" hidden="1">
      <c r="A33" s="263"/>
      <c r="B33" s="65"/>
      <c r="C33" s="159"/>
      <c r="D33" s="65"/>
      <c r="E33" s="65"/>
      <c r="F33" s="65"/>
      <c r="G33" s="65"/>
    </row>
    <row r="34" spans="1:7" ht="17.25" hidden="1">
      <c r="A34" s="263"/>
      <c r="B34" s="65"/>
      <c r="C34" s="159"/>
      <c r="D34" s="65"/>
      <c r="E34" s="65"/>
      <c r="F34" s="65"/>
      <c r="G34" s="65"/>
    </row>
    <row r="35" spans="1:7" ht="17.25" hidden="1">
      <c r="A35" s="263"/>
      <c r="B35" s="65"/>
      <c r="C35" s="159"/>
      <c r="D35" s="65"/>
      <c r="E35" s="65"/>
      <c r="F35" s="65"/>
      <c r="G35" s="65"/>
    </row>
    <row r="36" spans="1:7" ht="17.25" hidden="1">
      <c r="A36" s="263"/>
      <c r="B36" s="65"/>
      <c r="C36" s="159"/>
      <c r="D36" s="65"/>
      <c r="E36" s="65"/>
      <c r="F36" s="65"/>
      <c r="G36" s="65"/>
    </row>
    <row r="37" spans="1:7" ht="17.25" hidden="1">
      <c r="A37" s="263"/>
      <c r="B37" s="65" t="s">
        <v>38</v>
      </c>
      <c r="C37" s="159"/>
      <c r="D37" s="65"/>
      <c r="E37" s="65"/>
      <c r="F37" s="65"/>
      <c r="G37" s="65"/>
    </row>
    <row r="38" spans="1:7" ht="17.25" hidden="1">
      <c r="A38" s="263"/>
      <c r="B38" s="65"/>
      <c r="C38" s="159"/>
      <c r="D38" s="65"/>
      <c r="E38" s="65"/>
      <c r="F38" s="65"/>
      <c r="G38" s="65"/>
    </row>
    <row r="39" spans="1:7" ht="17.25" hidden="1">
      <c r="A39" s="263"/>
      <c r="B39" s="65" t="s">
        <v>10</v>
      </c>
      <c r="C39" s="159"/>
      <c r="D39" s="65"/>
      <c r="E39" s="65"/>
      <c r="F39" s="65"/>
      <c r="G39" s="65"/>
    </row>
    <row r="40" spans="1:7" ht="17.25" hidden="1">
      <c r="A40" s="263"/>
      <c r="B40" s="65"/>
      <c r="C40" s="159"/>
      <c r="D40" s="65"/>
      <c r="E40" s="65"/>
      <c r="F40" s="65"/>
      <c r="G40" s="65"/>
    </row>
    <row r="41" spans="1:7" ht="17.25" hidden="1">
      <c r="A41" s="263"/>
      <c r="B41" s="152" t="s">
        <v>43</v>
      </c>
      <c r="C41" s="159"/>
      <c r="D41" s="65"/>
      <c r="E41" s="65"/>
      <c r="F41" s="65"/>
      <c r="G41" s="65"/>
    </row>
    <row r="42" spans="3:7" ht="17.25" hidden="1">
      <c r="C42" s="159"/>
      <c r="D42" s="65"/>
      <c r="E42" s="65"/>
      <c r="F42" s="65"/>
      <c r="G42" s="65"/>
    </row>
    <row r="43" spans="3:7" ht="17.25" hidden="1">
      <c r="C43" s="161" t="s">
        <v>30</v>
      </c>
      <c r="D43" s="65"/>
      <c r="E43" s="65"/>
      <c r="F43" s="65"/>
      <c r="G43" s="65"/>
    </row>
    <row r="44" spans="1:7" ht="17.25">
      <c r="A44" s="263"/>
      <c r="B44" s="65"/>
      <c r="C44" s="159"/>
      <c r="D44" s="65"/>
      <c r="E44" s="65"/>
      <c r="F44" s="65"/>
      <c r="G44" s="65"/>
    </row>
    <row r="45" spans="1:7" ht="17.25" hidden="1">
      <c r="A45" s="263"/>
      <c r="B45" s="65"/>
      <c r="C45" s="162" t="s">
        <v>32</v>
      </c>
      <c r="D45" s="65"/>
      <c r="E45" s="65"/>
      <c r="F45" s="65"/>
      <c r="G45" s="65"/>
    </row>
    <row r="46" spans="1:7" ht="17.25" hidden="1">
      <c r="A46" s="263"/>
      <c r="B46" s="65"/>
      <c r="C46" s="163" t="s">
        <v>31</v>
      </c>
      <c r="D46" s="65"/>
      <c r="E46" s="65"/>
      <c r="F46" s="65"/>
      <c r="G46" s="65"/>
    </row>
    <row r="47" spans="1:7" ht="17.25" hidden="1">
      <c r="A47" s="263"/>
      <c r="B47" s="65"/>
      <c r="C47" s="161" t="s">
        <v>41</v>
      </c>
      <c r="D47" s="65"/>
      <c r="E47" s="65"/>
      <c r="F47" s="65"/>
      <c r="G47" s="65"/>
    </row>
    <row r="48" spans="1:7" ht="17.25" hidden="1">
      <c r="A48" s="263"/>
      <c r="B48" s="65"/>
      <c r="C48" s="162" t="s">
        <v>39</v>
      </c>
      <c r="D48" s="65"/>
      <c r="E48" s="65"/>
      <c r="F48" s="65"/>
      <c r="G48" s="65"/>
    </row>
    <row r="49" spans="1:7" ht="17.25" hidden="1">
      <c r="A49" s="263"/>
      <c r="B49" s="65"/>
      <c r="C49" s="163" t="s">
        <v>40</v>
      </c>
      <c r="D49" s="65"/>
      <c r="E49" s="65"/>
      <c r="F49" s="65"/>
      <c r="G49" s="65"/>
    </row>
    <row r="50" spans="1:7" ht="17.25" hidden="1">
      <c r="A50" s="263"/>
      <c r="B50" s="65"/>
      <c r="C50" s="159"/>
      <c r="D50" s="65"/>
      <c r="E50" s="65"/>
      <c r="F50" s="65"/>
      <c r="G50" s="65"/>
    </row>
    <row r="51" spans="1:7" ht="17.25" hidden="1">
      <c r="A51" s="263"/>
      <c r="B51" s="65"/>
      <c r="C51" s="159" t="s">
        <v>51</v>
      </c>
      <c r="D51" s="65"/>
      <c r="E51" s="65"/>
      <c r="F51" s="65"/>
      <c r="G51" s="65"/>
    </row>
    <row r="52" spans="1:7" ht="17.25" hidden="1">
      <c r="A52" s="263"/>
      <c r="B52" s="65"/>
      <c r="C52" s="159" t="s">
        <v>52</v>
      </c>
      <c r="D52" s="65"/>
      <c r="E52" s="65"/>
      <c r="F52" s="65"/>
      <c r="G52" s="65"/>
    </row>
    <row r="53" spans="1:7" ht="17.25" hidden="1">
      <c r="A53" s="263"/>
      <c r="B53" s="65"/>
      <c r="C53" s="159" t="s">
        <v>53</v>
      </c>
      <c r="D53" s="65"/>
      <c r="E53" s="65"/>
      <c r="F53" s="65"/>
      <c r="G53" s="65"/>
    </row>
    <row r="54" spans="1:7" ht="17.25" hidden="1">
      <c r="A54" s="263"/>
      <c r="B54" s="65"/>
      <c r="C54" s="159" t="s">
        <v>54</v>
      </c>
      <c r="D54" s="65"/>
      <c r="E54" s="65"/>
      <c r="F54" s="65"/>
      <c r="G54" s="65"/>
    </row>
    <row r="55" spans="1:7" ht="17.25">
      <c r="A55" s="263"/>
      <c r="B55" s="65"/>
      <c r="C55" s="159"/>
      <c r="D55" s="65"/>
      <c r="E55" s="65"/>
      <c r="F55" s="65"/>
      <c r="G55" s="65"/>
    </row>
    <row r="56" spans="1:7" ht="17.25">
      <c r="A56" s="263"/>
      <c r="B56" s="65"/>
      <c r="C56" s="159"/>
      <c r="D56" s="65"/>
      <c r="E56" s="65"/>
      <c r="F56" s="65"/>
      <c r="G56" s="65"/>
    </row>
    <row r="57" spans="1:7" ht="17.25">
      <c r="A57" s="263"/>
      <c r="B57" s="65"/>
      <c r="C57" s="159"/>
      <c r="D57" s="65"/>
      <c r="E57" s="65"/>
      <c r="F57" s="65"/>
      <c r="G57" s="65"/>
    </row>
    <row r="58" spans="1:7" ht="17.25">
      <c r="A58" s="263"/>
      <c r="B58" s="65"/>
      <c r="C58" s="159"/>
      <c r="D58" s="65"/>
      <c r="E58" s="65"/>
      <c r="F58" s="65"/>
      <c r="G58" s="65"/>
    </row>
    <row r="59" spans="1:7" ht="17.25">
      <c r="A59" s="263"/>
      <c r="B59" s="65"/>
      <c r="C59" s="159"/>
      <c r="D59" s="65"/>
      <c r="E59" s="65"/>
      <c r="F59" s="65"/>
      <c r="G59" s="65"/>
    </row>
    <row r="60" spans="1:7" ht="17.25">
      <c r="A60" s="263"/>
      <c r="B60" s="169"/>
      <c r="C60" s="159"/>
      <c r="D60" s="65"/>
      <c r="E60" s="65"/>
      <c r="F60" s="65"/>
      <c r="G60" s="65"/>
    </row>
    <row r="61" spans="1:7" ht="17.25">
      <c r="A61" s="263"/>
      <c r="B61" s="65"/>
      <c r="C61" s="159"/>
      <c r="D61" s="65"/>
      <c r="E61" s="65"/>
      <c r="F61" s="65"/>
      <c r="G61" s="65"/>
    </row>
    <row r="62" spans="1:7" ht="17.25">
      <c r="A62" s="263"/>
      <c r="B62" s="65"/>
      <c r="C62" s="159"/>
      <c r="D62" s="65"/>
      <c r="E62" s="65"/>
      <c r="F62" s="65"/>
      <c r="G62" s="65"/>
    </row>
    <row r="63" spans="1:7" ht="17.25">
      <c r="A63" s="263"/>
      <c r="B63" s="65"/>
      <c r="C63" s="159"/>
      <c r="D63" s="65"/>
      <c r="E63" s="65"/>
      <c r="F63" s="65"/>
      <c r="G63" s="65"/>
    </row>
    <row r="64" spans="1:7" ht="17.25">
      <c r="A64" s="263"/>
      <c r="B64" s="65"/>
      <c r="C64" s="159"/>
      <c r="D64" s="65"/>
      <c r="E64" s="65"/>
      <c r="F64" s="65"/>
      <c r="G64" s="65"/>
    </row>
    <row r="65" spans="1:7" ht="17.25">
      <c r="A65" s="263"/>
      <c r="B65" s="65"/>
      <c r="C65" s="159"/>
      <c r="D65" s="65"/>
      <c r="E65" s="65"/>
      <c r="F65" s="65"/>
      <c r="G65" s="65"/>
    </row>
    <row r="66" spans="1:7" ht="17.25">
      <c r="A66" s="263"/>
      <c r="B66" s="65"/>
      <c r="C66" s="159"/>
      <c r="D66" s="65"/>
      <c r="E66" s="65"/>
      <c r="F66" s="65"/>
      <c r="G66" s="65"/>
    </row>
    <row r="67" spans="1:7" ht="17.25">
      <c r="A67" s="263"/>
      <c r="B67" s="65"/>
      <c r="C67" s="159"/>
      <c r="D67" s="65"/>
      <c r="E67" s="65"/>
      <c r="F67" s="65"/>
      <c r="G67" s="65"/>
    </row>
    <row r="68" spans="1:7" ht="17.25">
      <c r="A68" s="263"/>
      <c r="B68" s="65"/>
      <c r="C68" s="159"/>
      <c r="D68" s="65"/>
      <c r="E68" s="65"/>
      <c r="F68" s="65"/>
      <c r="G68" s="65"/>
    </row>
    <row r="69" spans="1:7" ht="17.25">
      <c r="A69" s="263"/>
      <c r="B69" s="65"/>
      <c r="C69" s="159"/>
      <c r="D69" s="65"/>
      <c r="E69" s="65"/>
      <c r="F69" s="65"/>
      <c r="G69" s="65"/>
    </row>
    <row r="70" spans="1:7" ht="17.25">
      <c r="A70" s="263"/>
      <c r="B70" s="65"/>
      <c r="C70" s="159"/>
      <c r="D70" s="65"/>
      <c r="E70" s="65"/>
      <c r="F70" s="65"/>
      <c r="G70" s="65"/>
    </row>
    <row r="71" spans="1:7" ht="17.25">
      <c r="A71" s="263"/>
      <c r="B71" s="65"/>
      <c r="C71" s="159"/>
      <c r="D71" s="65"/>
      <c r="E71" s="65"/>
      <c r="F71" s="65"/>
      <c r="G71" s="65"/>
    </row>
    <row r="72" spans="1:7" ht="17.25">
      <c r="A72" s="263"/>
      <c r="B72" s="65"/>
      <c r="C72" s="159"/>
      <c r="D72" s="65"/>
      <c r="E72" s="65"/>
      <c r="F72" s="65"/>
      <c r="G72" s="65"/>
    </row>
    <row r="73" spans="1:7" ht="17.25">
      <c r="A73" s="263"/>
      <c r="B73" s="65"/>
      <c r="C73" s="65"/>
      <c r="D73" s="65"/>
      <c r="E73" s="65"/>
      <c r="F73" s="65"/>
      <c r="G73" s="65"/>
    </row>
    <row r="74" spans="1:7" ht="17.25">
      <c r="A74" s="263"/>
      <c r="B74" s="65"/>
      <c r="C74" s="65"/>
      <c r="D74" s="65"/>
      <c r="E74" s="65"/>
      <c r="F74" s="65"/>
      <c r="G74" s="65"/>
    </row>
    <row r="75" spans="1:7" ht="17.25">
      <c r="A75" s="263"/>
      <c r="B75" s="65"/>
      <c r="C75" s="65"/>
      <c r="D75" s="65"/>
      <c r="E75" s="65"/>
      <c r="F75" s="65"/>
      <c r="G75" s="65"/>
    </row>
    <row r="76" spans="1:7" ht="17.25">
      <c r="A76" s="263"/>
      <c r="B76" s="65"/>
      <c r="C76" s="65"/>
      <c r="D76" s="65"/>
      <c r="E76" s="65"/>
      <c r="F76" s="65"/>
      <c r="G76" s="65"/>
    </row>
    <row r="77" spans="1:7" ht="17.25">
      <c r="A77" s="263"/>
      <c r="B77" s="65"/>
      <c r="C77" s="159"/>
      <c r="D77" s="65"/>
      <c r="E77" s="65"/>
      <c r="F77" s="65"/>
      <c r="G77" s="65"/>
    </row>
    <row r="78" spans="1:7" ht="17.25">
      <c r="A78" s="268" t="s">
        <v>372</v>
      </c>
      <c r="B78" s="65"/>
      <c r="C78" s="159"/>
      <c r="D78" s="65"/>
      <c r="E78" s="65"/>
      <c r="F78" s="65"/>
      <c r="G78" s="65"/>
    </row>
    <row r="79" spans="1:7" ht="17.25">
      <c r="A79" s="268" t="s">
        <v>387</v>
      </c>
      <c r="B79" s="65"/>
      <c r="C79" s="159"/>
      <c r="D79" s="65"/>
      <c r="E79" s="65"/>
      <c r="F79" s="65"/>
      <c r="G79" s="65"/>
    </row>
    <row r="80" spans="1:7" ht="17.25">
      <c r="A80" s="65"/>
      <c r="B80" s="65"/>
      <c r="C80" s="159"/>
      <c r="D80" s="65"/>
      <c r="E80" s="65"/>
      <c r="F80" s="65"/>
      <c r="G80" s="65"/>
    </row>
    <row r="81" spans="1:7" ht="17.25">
      <c r="A81" s="263"/>
      <c r="B81" s="65"/>
      <c r="C81" s="159"/>
      <c r="D81" s="65"/>
      <c r="E81" s="65"/>
      <c r="F81" s="65"/>
      <c r="G81" s="65"/>
    </row>
    <row r="82" spans="1:7" ht="17.25">
      <c r="A82" s="263"/>
      <c r="B82" s="65"/>
      <c r="C82" s="159"/>
      <c r="D82" s="65"/>
      <c r="E82" s="65"/>
      <c r="F82" s="65"/>
      <c r="G82" s="65"/>
    </row>
    <row r="83" spans="1:7" ht="17.25">
      <c r="A83" s="263"/>
      <c r="B83" s="65"/>
      <c r="C83" s="159"/>
      <c r="D83" s="65"/>
      <c r="E83" s="65"/>
      <c r="F83" s="65"/>
      <c r="G83" s="65"/>
    </row>
    <row r="84" spans="1:7" ht="17.25">
      <c r="A84" s="263"/>
      <c r="B84" s="65"/>
      <c r="C84" s="159"/>
      <c r="D84" s="65"/>
      <c r="E84" s="65"/>
      <c r="F84" s="65"/>
      <c r="G84" s="65"/>
    </row>
    <row r="85" spans="1:7" ht="17.25">
      <c r="A85" s="263"/>
      <c r="B85" s="65"/>
      <c r="C85" s="159"/>
      <c r="D85" s="65"/>
      <c r="E85" s="65"/>
      <c r="F85" s="65"/>
      <c r="G85" s="65"/>
    </row>
    <row r="86" spans="1:7" ht="17.25">
      <c r="A86" s="263"/>
      <c r="B86" s="65"/>
      <c r="C86" s="159"/>
      <c r="D86" s="65"/>
      <c r="E86" s="65"/>
      <c r="F86" s="65"/>
      <c r="G86" s="65"/>
    </row>
    <row r="87" spans="1:7" ht="17.25">
      <c r="A87" s="263"/>
      <c r="B87" s="65"/>
      <c r="C87" s="159"/>
      <c r="D87" s="65"/>
      <c r="E87" s="65"/>
      <c r="F87" s="65"/>
      <c r="G87" s="65"/>
    </row>
    <row r="88" spans="1:7" ht="17.25">
      <c r="A88" s="263"/>
      <c r="B88" s="65"/>
      <c r="C88" s="159"/>
      <c r="D88" s="65"/>
      <c r="E88" s="65"/>
      <c r="F88" s="65"/>
      <c r="G88" s="65"/>
    </row>
    <row r="89" spans="1:7" ht="17.25">
      <c r="A89" s="263"/>
      <c r="B89" s="65"/>
      <c r="C89" s="159"/>
      <c r="D89" s="65"/>
      <c r="E89" s="65"/>
      <c r="F89" s="65"/>
      <c r="G89" s="65"/>
    </row>
    <row r="90" spans="1:7" ht="17.25">
      <c r="A90" s="263"/>
      <c r="B90" s="65"/>
      <c r="C90" s="159"/>
      <c r="D90" s="65"/>
      <c r="E90" s="65"/>
      <c r="F90" s="65"/>
      <c r="G90" s="65"/>
    </row>
    <row r="91" spans="1:7" ht="17.25">
      <c r="A91" s="263"/>
      <c r="B91" s="65"/>
      <c r="C91" s="159"/>
      <c r="D91" s="65"/>
      <c r="E91" s="65"/>
      <c r="F91" s="65"/>
      <c r="G91" s="65"/>
    </row>
    <row r="92" spans="1:7" ht="17.25">
      <c r="A92" s="263"/>
      <c r="B92" s="65"/>
      <c r="C92" s="159"/>
      <c r="D92" s="65"/>
      <c r="E92" s="65"/>
      <c r="F92" s="65"/>
      <c r="G92" s="65"/>
    </row>
    <row r="93" spans="1:7" ht="17.25">
      <c r="A93" s="263"/>
      <c r="B93" s="65"/>
      <c r="C93" s="159"/>
      <c r="D93" s="65"/>
      <c r="E93" s="65"/>
      <c r="F93" s="65"/>
      <c r="G93" s="65"/>
    </row>
    <row r="94" spans="1:7" ht="17.25">
      <c r="A94" s="263"/>
      <c r="B94" s="65"/>
      <c r="C94" s="159"/>
      <c r="D94" s="65"/>
      <c r="E94" s="65"/>
      <c r="F94" s="65"/>
      <c r="G94" s="65"/>
    </row>
    <row r="95" spans="1:7" ht="17.25">
      <c r="A95" s="263"/>
      <c r="B95" s="65"/>
      <c r="C95" s="159"/>
      <c r="D95" s="65"/>
      <c r="E95" s="65"/>
      <c r="F95" s="65"/>
      <c r="G95" s="65"/>
    </row>
    <row r="96" spans="1:7" ht="17.25">
      <c r="A96" s="263"/>
      <c r="B96" s="65"/>
      <c r="C96" s="159"/>
      <c r="D96" s="65"/>
      <c r="E96" s="65"/>
      <c r="F96" s="65"/>
      <c r="G96" s="65"/>
    </row>
    <row r="97" spans="1:7" ht="17.25">
      <c r="A97" s="263"/>
      <c r="B97" s="65"/>
      <c r="C97" s="159"/>
      <c r="D97" s="65"/>
      <c r="E97" s="65"/>
      <c r="F97" s="65"/>
      <c r="G97" s="65"/>
    </row>
    <row r="98" spans="1:7" ht="17.25">
      <c r="A98" s="263"/>
      <c r="B98" s="65"/>
      <c r="C98" s="159"/>
      <c r="D98" s="65"/>
      <c r="E98" s="65"/>
      <c r="F98" s="65"/>
      <c r="G98" s="65"/>
    </row>
    <row r="99" spans="1:7" ht="17.25">
      <c r="A99" s="263"/>
      <c r="B99" s="65"/>
      <c r="C99" s="159"/>
      <c r="D99" s="65"/>
      <c r="E99" s="65"/>
      <c r="F99" s="65"/>
      <c r="G99" s="65"/>
    </row>
    <row r="100" spans="1:7" ht="17.25">
      <c r="A100" s="263"/>
      <c r="B100" s="65"/>
      <c r="C100" s="159"/>
      <c r="D100" s="65"/>
      <c r="E100" s="65"/>
      <c r="F100" s="65"/>
      <c r="G100" s="65"/>
    </row>
    <row r="101" spans="1:7" ht="17.25">
      <c r="A101" s="263"/>
      <c r="B101" s="65"/>
      <c r="C101" s="159"/>
      <c r="D101" s="65"/>
      <c r="E101" s="65"/>
      <c r="F101" s="65"/>
      <c r="G101" s="65"/>
    </row>
    <row r="102" spans="1:7" ht="17.25">
      <c r="A102" s="263"/>
      <c r="B102" s="65"/>
      <c r="C102" s="159"/>
      <c r="D102" s="65"/>
      <c r="E102" s="65"/>
      <c r="F102" s="65"/>
      <c r="G102" s="65"/>
    </row>
    <row r="103" spans="1:7" ht="17.25">
      <c r="A103" s="263"/>
      <c r="B103" s="65"/>
      <c r="C103" s="159"/>
      <c r="D103" s="65"/>
      <c r="E103" s="65"/>
      <c r="F103" s="65"/>
      <c r="G103" s="65"/>
    </row>
    <row r="104" spans="1:7" ht="17.25">
      <c r="A104" s="263"/>
      <c r="B104" s="65"/>
      <c r="C104" s="159"/>
      <c r="D104" s="65"/>
      <c r="E104" s="65"/>
      <c r="F104" s="65"/>
      <c r="G104" s="65"/>
    </row>
    <row r="105" spans="1:7" ht="17.25">
      <c r="A105" s="263"/>
      <c r="B105" s="65"/>
      <c r="C105" s="159"/>
      <c r="D105" s="65"/>
      <c r="E105" s="65"/>
      <c r="F105" s="65"/>
      <c r="G105" s="65"/>
    </row>
    <row r="106" spans="1:7" ht="17.25">
      <c r="A106" s="263"/>
      <c r="B106" s="65"/>
      <c r="C106" s="159"/>
      <c r="D106" s="65"/>
      <c r="E106" s="65"/>
      <c r="F106" s="65"/>
      <c r="G106" s="65"/>
    </row>
    <row r="107" spans="1:7" ht="17.25">
      <c r="A107" s="263"/>
      <c r="B107" s="65"/>
      <c r="C107" s="159"/>
      <c r="D107" s="65"/>
      <c r="E107" s="65"/>
      <c r="F107" s="65"/>
      <c r="G107" s="65"/>
    </row>
    <row r="108" spans="1:7" ht="17.25">
      <c r="A108" s="263"/>
      <c r="B108" s="65"/>
      <c r="C108" s="159"/>
      <c r="D108" s="65"/>
      <c r="E108" s="65"/>
      <c r="F108" s="65"/>
      <c r="G108" s="65"/>
    </row>
    <row r="109" spans="1:7" ht="17.25">
      <c r="A109" s="263"/>
      <c r="B109" s="65"/>
      <c r="C109" s="159"/>
      <c r="D109" s="65"/>
      <c r="E109" s="65"/>
      <c r="F109" s="65"/>
      <c r="G109" s="65"/>
    </row>
    <row r="110" spans="1:7" ht="17.25">
      <c r="A110" s="263"/>
      <c r="B110" s="65"/>
      <c r="C110" s="159"/>
      <c r="D110" s="65"/>
      <c r="E110" s="65"/>
      <c r="F110" s="65"/>
      <c r="G110" s="65"/>
    </row>
    <row r="111" spans="1:7" ht="17.25">
      <c r="A111" s="263"/>
      <c r="B111" s="65"/>
      <c r="C111" s="159"/>
      <c r="D111" s="65"/>
      <c r="E111" s="65"/>
      <c r="F111" s="65"/>
      <c r="G111" s="65"/>
    </row>
    <row r="112" spans="1:7" ht="17.25">
      <c r="A112" s="263"/>
      <c r="B112" s="65"/>
      <c r="C112" s="159"/>
      <c r="D112" s="65"/>
      <c r="E112" s="65"/>
      <c r="F112" s="65"/>
      <c r="G112" s="65"/>
    </row>
    <row r="113" spans="1:7" ht="17.25">
      <c r="A113" s="263"/>
      <c r="B113" s="65"/>
      <c r="C113" s="159"/>
      <c r="D113" s="65"/>
      <c r="E113" s="65"/>
      <c r="F113" s="65"/>
      <c r="G113" s="65"/>
    </row>
    <row r="114" spans="1:7" ht="17.25">
      <c r="A114" s="263"/>
      <c r="B114" s="65"/>
      <c r="C114" s="159"/>
      <c r="D114" s="65"/>
      <c r="E114" s="65"/>
      <c r="F114" s="65"/>
      <c r="G114" s="65"/>
    </row>
    <row r="115" spans="1:7" ht="17.25">
      <c r="A115" s="263"/>
      <c r="B115" s="65"/>
      <c r="C115" s="159"/>
      <c r="D115" s="65"/>
      <c r="E115" s="65"/>
      <c r="F115" s="65"/>
      <c r="G115" s="65"/>
    </row>
    <row r="116" spans="1:7" ht="17.25">
      <c r="A116" s="263"/>
      <c r="B116" s="65"/>
      <c r="C116" s="159"/>
      <c r="D116" s="65"/>
      <c r="E116" s="65"/>
      <c r="F116" s="65"/>
      <c r="G116" s="65"/>
    </row>
    <row r="117" spans="1:7" ht="17.25">
      <c r="A117" s="263"/>
      <c r="B117" s="65"/>
      <c r="C117" s="159"/>
      <c r="D117" s="65"/>
      <c r="E117" s="65"/>
      <c r="F117" s="65"/>
      <c r="G117" s="65"/>
    </row>
    <row r="118" spans="1:7" ht="17.25">
      <c r="A118" s="263"/>
      <c r="B118" s="65"/>
      <c r="C118" s="159"/>
      <c r="D118" s="65"/>
      <c r="E118" s="65"/>
      <c r="F118" s="65"/>
      <c r="G118" s="65"/>
    </row>
    <row r="119" spans="1:7" ht="17.25">
      <c r="A119" s="263"/>
      <c r="B119" s="65"/>
      <c r="C119" s="159"/>
      <c r="D119" s="65"/>
      <c r="E119" s="65"/>
      <c r="F119" s="65"/>
      <c r="G119" s="65"/>
    </row>
    <row r="120" spans="1:7" ht="17.25">
      <c r="A120" s="263"/>
      <c r="B120" s="65"/>
      <c r="C120" s="159"/>
      <c r="D120" s="65"/>
      <c r="E120" s="65"/>
      <c r="F120" s="65"/>
      <c r="G120" s="65"/>
    </row>
    <row r="121" spans="1:7" ht="17.25">
      <c r="A121" s="263"/>
      <c r="B121" s="65"/>
      <c r="C121" s="159"/>
      <c r="D121" s="65"/>
      <c r="E121" s="65"/>
      <c r="F121" s="65"/>
      <c r="G121" s="65"/>
    </row>
    <row r="122" spans="1:7" ht="17.25">
      <c r="A122" s="263"/>
      <c r="B122" s="65"/>
      <c r="C122" s="159"/>
      <c r="D122" s="65"/>
      <c r="E122" s="65"/>
      <c r="F122" s="65"/>
      <c r="G122" s="65"/>
    </row>
    <row r="123" spans="1:7" ht="17.25">
      <c r="A123" s="263"/>
      <c r="B123" s="65"/>
      <c r="C123" s="159"/>
      <c r="D123" s="65"/>
      <c r="E123" s="65"/>
      <c r="F123" s="65"/>
      <c r="G123" s="65"/>
    </row>
    <row r="124" spans="1:7" ht="17.25">
      <c r="A124" s="263"/>
      <c r="B124" s="65"/>
      <c r="C124" s="159"/>
      <c r="D124" s="65"/>
      <c r="E124" s="65"/>
      <c r="F124" s="65"/>
      <c r="G124" s="65"/>
    </row>
    <row r="125" spans="1:7" ht="17.25">
      <c r="A125" s="263"/>
      <c r="B125" s="65"/>
      <c r="C125" s="159"/>
      <c r="D125" s="65"/>
      <c r="E125" s="65"/>
      <c r="F125" s="65"/>
      <c r="G125" s="65"/>
    </row>
    <row r="126" spans="1:7" ht="17.25">
      <c r="A126" s="263"/>
      <c r="B126" s="65"/>
      <c r="C126" s="159"/>
      <c r="D126" s="65"/>
      <c r="E126" s="65"/>
      <c r="F126" s="65"/>
      <c r="G126" s="65"/>
    </row>
    <row r="127" spans="1:7" ht="17.25">
      <c r="A127" s="263"/>
      <c r="B127" s="65"/>
      <c r="C127" s="159"/>
      <c r="D127" s="65"/>
      <c r="E127" s="65"/>
      <c r="F127" s="65"/>
      <c r="G127" s="65"/>
    </row>
    <row r="128" spans="1:7" ht="17.25">
      <c r="A128" s="263"/>
      <c r="B128" s="65"/>
      <c r="C128" s="159"/>
      <c r="D128" s="65"/>
      <c r="E128" s="65"/>
      <c r="F128" s="65"/>
      <c r="G128" s="65"/>
    </row>
    <row r="129" spans="1:7" ht="17.25">
      <c r="A129" s="263"/>
      <c r="B129" s="65"/>
      <c r="C129" s="159"/>
      <c r="D129" s="65"/>
      <c r="E129" s="65"/>
      <c r="F129" s="65"/>
      <c r="G129" s="65"/>
    </row>
    <row r="130" spans="1:7" ht="17.25">
      <c r="A130" s="263"/>
      <c r="B130" s="65"/>
      <c r="C130" s="159"/>
      <c r="D130" s="65"/>
      <c r="E130" s="65"/>
      <c r="F130" s="65"/>
      <c r="G130" s="65"/>
    </row>
    <row r="131" spans="1:7" ht="17.25">
      <c r="A131" s="263"/>
      <c r="B131" s="65"/>
      <c r="C131" s="159"/>
      <c r="D131" s="65"/>
      <c r="E131" s="65"/>
      <c r="F131" s="65"/>
      <c r="G131" s="65"/>
    </row>
    <row r="132" spans="1:7" ht="17.25">
      <c r="A132" s="263"/>
      <c r="B132" s="65"/>
      <c r="C132" s="159"/>
      <c r="D132" s="65"/>
      <c r="E132" s="65"/>
      <c r="F132" s="65"/>
      <c r="G132" s="65"/>
    </row>
    <row r="133" spans="1:7" ht="17.25">
      <c r="A133" s="263"/>
      <c r="B133" s="65"/>
      <c r="C133" s="159"/>
      <c r="D133" s="65"/>
      <c r="E133" s="65"/>
      <c r="F133" s="65"/>
      <c r="G133" s="65"/>
    </row>
    <row r="134" spans="1:7" ht="17.25">
      <c r="A134" s="263"/>
      <c r="B134" s="65"/>
      <c r="C134" s="159"/>
      <c r="D134" s="65"/>
      <c r="E134" s="65"/>
      <c r="F134" s="65"/>
      <c r="G134" s="65"/>
    </row>
    <row r="135" spans="1:7" ht="17.25">
      <c r="A135" s="263"/>
      <c r="B135" s="65"/>
      <c r="C135" s="159"/>
      <c r="D135" s="65"/>
      <c r="E135" s="65"/>
      <c r="F135" s="65"/>
      <c r="G135" s="65"/>
    </row>
    <row r="136" spans="1:7" ht="17.25">
      <c r="A136" s="263"/>
      <c r="B136" s="65"/>
      <c r="C136" s="159"/>
      <c r="D136" s="65"/>
      <c r="E136" s="65"/>
      <c r="F136" s="65"/>
      <c r="G136" s="65"/>
    </row>
    <row r="137" spans="1:7" ht="17.25">
      <c r="A137" s="263"/>
      <c r="B137" s="65"/>
      <c r="C137" s="159"/>
      <c r="D137" s="65"/>
      <c r="E137" s="65"/>
      <c r="F137" s="65"/>
      <c r="G137" s="65"/>
    </row>
    <row r="138" spans="1:7" ht="17.25">
      <c r="A138" s="263"/>
      <c r="B138" s="65"/>
      <c r="C138" s="159"/>
      <c r="D138" s="65"/>
      <c r="E138" s="65"/>
      <c r="F138" s="65"/>
      <c r="G138" s="65"/>
    </row>
    <row r="139" spans="1:7" ht="17.25">
      <c r="A139" s="263"/>
      <c r="B139" s="65"/>
      <c r="C139" s="159"/>
      <c r="D139" s="65"/>
      <c r="E139" s="65"/>
      <c r="F139" s="65"/>
      <c r="G139" s="65"/>
    </row>
    <row r="140" spans="1:7" ht="17.25">
      <c r="A140" s="263"/>
      <c r="B140" s="65"/>
      <c r="C140" s="159"/>
      <c r="D140" s="65"/>
      <c r="E140" s="65"/>
      <c r="F140" s="65"/>
      <c r="G140" s="65"/>
    </row>
    <row r="141" spans="1:7" ht="17.25">
      <c r="A141" s="263"/>
      <c r="B141" s="65"/>
      <c r="C141" s="159"/>
      <c r="D141" s="65"/>
      <c r="E141" s="65"/>
      <c r="F141" s="65"/>
      <c r="G141" s="65"/>
    </row>
    <row r="142" spans="1:7" ht="17.25">
      <c r="A142" s="263"/>
      <c r="B142" s="65"/>
      <c r="C142" s="159"/>
      <c r="D142" s="65"/>
      <c r="E142" s="65"/>
      <c r="F142" s="65"/>
      <c r="G142" s="65"/>
    </row>
    <row r="143" spans="1:7" ht="17.25">
      <c r="A143" s="263"/>
      <c r="B143" s="65"/>
      <c r="C143" s="159"/>
      <c r="D143" s="65"/>
      <c r="E143" s="65"/>
      <c r="F143" s="65"/>
      <c r="G143" s="65"/>
    </row>
    <row r="144" spans="1:7" ht="17.25">
      <c r="A144" s="263"/>
      <c r="B144" s="65"/>
      <c r="C144" s="159"/>
      <c r="D144" s="65"/>
      <c r="E144" s="65"/>
      <c r="F144" s="65"/>
      <c r="G144" s="65"/>
    </row>
    <row r="145" spans="1:7" ht="17.25">
      <c r="A145" s="263"/>
      <c r="B145" s="65"/>
      <c r="C145" s="159"/>
      <c r="D145" s="65"/>
      <c r="E145" s="65"/>
      <c r="F145" s="65"/>
      <c r="G145" s="65"/>
    </row>
    <row r="146" spans="1:7" ht="17.25">
      <c r="A146" s="263"/>
      <c r="B146" s="65"/>
      <c r="C146" s="159"/>
      <c r="D146" s="65"/>
      <c r="E146" s="65"/>
      <c r="F146" s="65"/>
      <c r="G146" s="65"/>
    </row>
    <row r="147" spans="1:7" ht="17.25">
      <c r="A147" s="263"/>
      <c r="B147" s="65"/>
      <c r="C147" s="159"/>
      <c r="D147" s="65"/>
      <c r="E147" s="65"/>
      <c r="F147" s="65"/>
      <c r="G147" s="65"/>
    </row>
    <row r="148" spans="1:7" ht="17.25">
      <c r="A148" s="263"/>
      <c r="B148" s="65"/>
      <c r="C148" s="159"/>
      <c r="D148" s="65"/>
      <c r="E148" s="65"/>
      <c r="F148" s="65"/>
      <c r="G148" s="65"/>
    </row>
    <row r="149" spans="1:7" ht="17.25">
      <c r="A149" s="263"/>
      <c r="B149" s="65"/>
      <c r="C149" s="159"/>
      <c r="D149" s="65"/>
      <c r="E149" s="65"/>
      <c r="F149" s="65"/>
      <c r="G149" s="65"/>
    </row>
    <row r="150" spans="1:7" ht="17.25">
      <c r="A150" s="263"/>
      <c r="B150" s="65"/>
      <c r="C150" s="159"/>
      <c r="D150" s="65"/>
      <c r="E150" s="65"/>
      <c r="F150" s="65"/>
      <c r="G150" s="65"/>
    </row>
    <row r="151" spans="1:7" ht="17.25">
      <c r="A151" s="263"/>
      <c r="B151" s="65"/>
      <c r="C151" s="159"/>
      <c r="D151" s="65"/>
      <c r="E151" s="65"/>
      <c r="F151" s="65"/>
      <c r="G151" s="65"/>
    </row>
    <row r="152" spans="1:7" ht="17.25">
      <c r="A152" s="263"/>
      <c r="B152" s="65"/>
      <c r="C152" s="159"/>
      <c r="D152" s="65"/>
      <c r="E152" s="65"/>
      <c r="F152" s="65"/>
      <c r="G152" s="65"/>
    </row>
    <row r="153" spans="1:7" ht="17.25">
      <c r="A153" s="263"/>
      <c r="B153" s="65"/>
      <c r="C153" s="159"/>
      <c r="D153" s="65"/>
      <c r="E153" s="65"/>
      <c r="F153" s="65"/>
      <c r="G153" s="65"/>
    </row>
    <row r="154" spans="1:7" ht="17.25">
      <c r="A154" s="263"/>
      <c r="B154" s="65"/>
      <c r="C154" s="159"/>
      <c r="D154" s="65"/>
      <c r="E154" s="65"/>
      <c r="F154" s="65"/>
      <c r="G154" s="65"/>
    </row>
    <row r="155" spans="1:7" ht="17.25">
      <c r="A155" s="263"/>
      <c r="B155" s="65"/>
      <c r="C155" s="159"/>
      <c r="D155" s="65"/>
      <c r="E155" s="65"/>
      <c r="F155" s="65"/>
      <c r="G155" s="65"/>
    </row>
    <row r="156" spans="1:7" ht="17.25">
      <c r="A156" s="263"/>
      <c r="B156" s="65"/>
      <c r="C156" s="159"/>
      <c r="D156" s="65"/>
      <c r="E156" s="65"/>
      <c r="F156" s="65"/>
      <c r="G156" s="65"/>
    </row>
    <row r="157" spans="1:7" ht="17.25">
      <c r="A157" s="263"/>
      <c r="B157" s="65"/>
      <c r="C157" s="159"/>
      <c r="D157" s="65"/>
      <c r="E157" s="65"/>
      <c r="F157" s="65"/>
      <c r="G157" s="65"/>
    </row>
    <row r="158" spans="1:7" ht="17.25">
      <c r="A158" s="263"/>
      <c r="B158" s="65"/>
      <c r="C158" s="159"/>
      <c r="D158" s="65"/>
      <c r="E158" s="65"/>
      <c r="F158" s="65"/>
      <c r="G158" s="65"/>
    </row>
    <row r="159" spans="1:7" ht="17.25">
      <c r="A159" s="263"/>
      <c r="B159" s="65"/>
      <c r="C159" s="159"/>
      <c r="D159" s="65"/>
      <c r="E159" s="65"/>
      <c r="F159" s="65"/>
      <c r="G159" s="65"/>
    </row>
    <row r="160" spans="1:7" ht="17.25">
      <c r="A160" s="263"/>
      <c r="B160" s="65"/>
      <c r="C160" s="159"/>
      <c r="D160" s="65"/>
      <c r="E160" s="65"/>
      <c r="F160" s="65"/>
      <c r="G160" s="65"/>
    </row>
    <row r="161" spans="1:7" ht="17.25">
      <c r="A161" s="263"/>
      <c r="B161" s="65"/>
      <c r="C161" s="159"/>
      <c r="D161" s="65"/>
      <c r="E161" s="65"/>
      <c r="F161" s="65"/>
      <c r="G161" s="65"/>
    </row>
    <row r="162" spans="1:7" ht="17.25">
      <c r="A162" s="263"/>
      <c r="B162" s="65"/>
      <c r="C162" s="159"/>
      <c r="D162" s="65"/>
      <c r="E162" s="65"/>
      <c r="F162" s="65"/>
      <c r="G162" s="65"/>
    </row>
    <row r="163" spans="1:7" ht="17.25">
      <c r="A163" s="263"/>
      <c r="B163" s="65"/>
      <c r="C163" s="159"/>
      <c r="D163" s="65"/>
      <c r="E163" s="65"/>
      <c r="F163" s="65"/>
      <c r="G163" s="65"/>
    </row>
    <row r="164" spans="1:7" ht="17.25">
      <c r="A164" s="263"/>
      <c r="B164" s="65"/>
      <c r="C164" s="159"/>
      <c r="D164" s="65"/>
      <c r="E164" s="65"/>
      <c r="F164" s="65"/>
      <c r="G164" s="65"/>
    </row>
    <row r="165" spans="1:7" ht="17.25">
      <c r="A165" s="263"/>
      <c r="B165" s="65"/>
      <c r="C165" s="159"/>
      <c r="D165" s="65"/>
      <c r="E165" s="65"/>
      <c r="F165" s="65"/>
      <c r="G165" s="65"/>
    </row>
    <row r="166" spans="1:7" ht="17.25">
      <c r="A166" s="263"/>
      <c r="B166" s="65"/>
      <c r="C166" s="159"/>
      <c r="D166" s="65"/>
      <c r="E166" s="65"/>
      <c r="F166" s="65"/>
      <c r="G166" s="65"/>
    </row>
    <row r="167" spans="1:7" ht="17.25">
      <c r="A167" s="263"/>
      <c r="B167" s="65"/>
      <c r="C167" s="159"/>
      <c r="D167" s="65"/>
      <c r="E167" s="65"/>
      <c r="F167" s="65"/>
      <c r="G167" s="65"/>
    </row>
    <row r="168" spans="1:7" ht="17.25">
      <c r="A168" s="263"/>
      <c r="B168" s="65"/>
      <c r="C168" s="159"/>
      <c r="D168" s="65"/>
      <c r="E168" s="65"/>
      <c r="F168" s="65"/>
      <c r="G168" s="65"/>
    </row>
    <row r="169" spans="1:7" ht="17.25">
      <c r="A169" s="263"/>
      <c r="B169" s="65"/>
      <c r="C169" s="159"/>
      <c r="D169" s="65"/>
      <c r="E169" s="65"/>
      <c r="F169" s="65"/>
      <c r="G169" s="65"/>
    </row>
    <row r="170" spans="1:7" ht="17.25">
      <c r="A170" s="263"/>
      <c r="B170" s="65"/>
      <c r="C170" s="159"/>
      <c r="D170" s="65"/>
      <c r="E170" s="65"/>
      <c r="F170" s="65"/>
      <c r="G170" s="65"/>
    </row>
    <row r="171" spans="1:7" ht="17.25">
      <c r="A171" s="263"/>
      <c r="B171" s="65"/>
      <c r="C171" s="159"/>
      <c r="D171" s="65"/>
      <c r="E171" s="65"/>
      <c r="F171" s="65"/>
      <c r="G171" s="65"/>
    </row>
    <row r="172" spans="1:7" ht="17.25">
      <c r="A172" s="263"/>
      <c r="B172" s="65"/>
      <c r="C172" s="159"/>
      <c r="D172" s="65"/>
      <c r="E172" s="65"/>
      <c r="F172" s="65"/>
      <c r="G172" s="65"/>
    </row>
    <row r="173" spans="1:7" ht="17.25">
      <c r="A173" s="263"/>
      <c r="B173" s="65"/>
      <c r="C173" s="159"/>
      <c r="D173" s="65"/>
      <c r="E173" s="65"/>
      <c r="F173" s="65"/>
      <c r="G173" s="65"/>
    </row>
    <row r="174" spans="1:7" ht="17.25">
      <c r="A174" s="263"/>
      <c r="B174" s="65"/>
      <c r="C174" s="159"/>
      <c r="D174" s="65"/>
      <c r="E174" s="65"/>
      <c r="F174" s="65"/>
      <c r="G174" s="65"/>
    </row>
    <row r="175" spans="1:7" ht="17.25">
      <c r="A175" s="263"/>
      <c r="B175" s="65"/>
      <c r="C175" s="159"/>
      <c r="D175" s="65"/>
      <c r="E175" s="65"/>
      <c r="F175" s="65"/>
      <c r="G175" s="65"/>
    </row>
    <row r="176" spans="1:7" ht="17.25">
      <c r="A176" s="263"/>
      <c r="B176" s="65"/>
      <c r="C176" s="159"/>
      <c r="D176" s="65"/>
      <c r="E176" s="65"/>
      <c r="F176" s="65"/>
      <c r="G176" s="65"/>
    </row>
    <row r="177" spans="1:7" ht="17.25">
      <c r="A177" s="263"/>
      <c r="B177" s="65"/>
      <c r="C177" s="159"/>
      <c r="D177" s="65"/>
      <c r="E177" s="65"/>
      <c r="F177" s="65"/>
      <c r="G177" s="65"/>
    </row>
    <row r="178" spans="1:7" ht="17.25">
      <c r="A178" s="263"/>
      <c r="B178" s="65"/>
      <c r="C178" s="159"/>
      <c r="D178" s="65"/>
      <c r="E178" s="65"/>
      <c r="F178" s="65"/>
      <c r="G178" s="65"/>
    </row>
    <row r="179" spans="1:7" ht="17.25">
      <c r="A179" s="263"/>
      <c r="B179" s="65"/>
      <c r="C179" s="159"/>
      <c r="D179" s="65"/>
      <c r="E179" s="65"/>
      <c r="F179" s="65"/>
      <c r="G179" s="65"/>
    </row>
    <row r="180" spans="1:7" ht="17.25">
      <c r="A180" s="263"/>
      <c r="B180" s="65"/>
      <c r="C180" s="159"/>
      <c r="D180" s="65"/>
      <c r="E180" s="65"/>
      <c r="F180" s="65"/>
      <c r="G180" s="65"/>
    </row>
    <row r="181" spans="1:7" ht="17.25">
      <c r="A181" s="263"/>
      <c r="B181" s="65"/>
      <c r="C181" s="159"/>
      <c r="D181" s="65"/>
      <c r="E181" s="65"/>
      <c r="F181" s="65"/>
      <c r="G181" s="65"/>
    </row>
    <row r="182" spans="1:7" ht="17.25">
      <c r="A182" s="263"/>
      <c r="B182" s="65"/>
      <c r="C182" s="159"/>
      <c r="D182" s="65"/>
      <c r="E182" s="65"/>
      <c r="F182" s="65"/>
      <c r="G182" s="65"/>
    </row>
    <row r="183" spans="1:7" ht="17.25">
      <c r="A183" s="263"/>
      <c r="B183" s="65"/>
      <c r="C183" s="159"/>
      <c r="D183" s="65"/>
      <c r="E183" s="65"/>
      <c r="F183" s="65"/>
      <c r="G183" s="65"/>
    </row>
    <row r="184" spans="1:7" ht="17.25">
      <c r="A184" s="263"/>
      <c r="B184" s="65"/>
      <c r="C184" s="159"/>
      <c r="D184" s="65"/>
      <c r="E184" s="65"/>
      <c r="F184" s="65"/>
      <c r="G184" s="65"/>
    </row>
    <row r="185" spans="1:7" ht="17.25">
      <c r="A185" s="263"/>
      <c r="B185" s="65"/>
      <c r="C185" s="159"/>
      <c r="D185" s="65"/>
      <c r="E185" s="65"/>
      <c r="F185" s="65"/>
      <c r="G185" s="65"/>
    </row>
    <row r="186" spans="1:7" ht="17.25">
      <c r="A186" s="263"/>
      <c r="B186" s="65"/>
      <c r="C186" s="159"/>
      <c r="D186" s="65"/>
      <c r="E186" s="65"/>
      <c r="F186" s="65"/>
      <c r="G186" s="65"/>
    </row>
    <row r="187" spans="1:7" ht="17.25">
      <c r="A187" s="263"/>
      <c r="B187" s="65"/>
      <c r="C187" s="159"/>
      <c r="D187" s="65"/>
      <c r="E187" s="65"/>
      <c r="F187" s="65"/>
      <c r="G187" s="65"/>
    </row>
    <row r="188" spans="1:7" ht="17.25">
      <c r="A188" s="263"/>
      <c r="B188" s="65"/>
      <c r="C188" s="159"/>
      <c r="D188" s="65"/>
      <c r="E188" s="65"/>
      <c r="F188" s="65"/>
      <c r="G188" s="65"/>
    </row>
    <row r="189" spans="1:7" ht="17.25">
      <c r="A189" s="263"/>
      <c r="B189" s="65"/>
      <c r="C189" s="159"/>
      <c r="D189" s="65"/>
      <c r="E189" s="65"/>
      <c r="F189" s="65"/>
      <c r="G189" s="65"/>
    </row>
    <row r="190" spans="1:7" ht="17.25">
      <c r="A190" s="263"/>
      <c r="B190" s="65"/>
      <c r="C190" s="159"/>
      <c r="D190" s="65"/>
      <c r="E190" s="65"/>
      <c r="F190" s="65"/>
      <c r="G190" s="65"/>
    </row>
    <row r="191" spans="1:7" ht="17.25">
      <c r="A191" s="263"/>
      <c r="B191" s="65"/>
      <c r="C191" s="159"/>
      <c r="D191" s="65"/>
      <c r="E191" s="65"/>
      <c r="F191" s="65"/>
      <c r="G191" s="65"/>
    </row>
    <row r="192" spans="1:7" ht="17.25">
      <c r="A192" s="263"/>
      <c r="B192" s="65"/>
      <c r="C192" s="159"/>
      <c r="D192" s="65"/>
      <c r="E192" s="65"/>
      <c r="F192" s="65"/>
      <c r="G192" s="65"/>
    </row>
    <row r="193" spans="1:7" ht="17.25">
      <c r="A193" s="263"/>
      <c r="B193" s="65"/>
      <c r="C193" s="159"/>
      <c r="D193" s="65"/>
      <c r="E193" s="65"/>
      <c r="F193" s="65"/>
      <c r="G193" s="65"/>
    </row>
    <row r="194" spans="1:7" ht="17.25">
      <c r="A194" s="263"/>
      <c r="B194" s="65"/>
      <c r="C194" s="159"/>
      <c r="D194" s="65"/>
      <c r="E194" s="65"/>
      <c r="F194" s="65"/>
      <c r="G194" s="65"/>
    </row>
    <row r="195" spans="1:7" ht="17.25">
      <c r="A195" s="263"/>
      <c r="B195" s="65"/>
      <c r="C195" s="159"/>
      <c r="D195" s="65"/>
      <c r="E195" s="65"/>
      <c r="F195" s="65"/>
      <c r="G195" s="65"/>
    </row>
    <row r="196" spans="1:7" ht="17.25">
      <c r="A196" s="263"/>
      <c r="B196" s="65"/>
      <c r="C196" s="159"/>
      <c r="D196" s="65"/>
      <c r="E196" s="65"/>
      <c r="F196" s="65"/>
      <c r="G196" s="65"/>
    </row>
    <row r="197" spans="1:7" ht="17.25">
      <c r="A197" s="263"/>
      <c r="B197" s="65"/>
      <c r="C197" s="159"/>
      <c r="D197" s="65"/>
      <c r="E197" s="65"/>
      <c r="F197" s="65"/>
      <c r="G197" s="65"/>
    </row>
    <row r="198" spans="1:7" ht="17.25">
      <c r="A198" s="263"/>
      <c r="B198" s="65"/>
      <c r="C198" s="159"/>
      <c r="D198" s="65"/>
      <c r="E198" s="65"/>
      <c r="F198" s="65"/>
      <c r="G198" s="65"/>
    </row>
    <row r="199" spans="1:7" ht="17.25">
      <c r="A199" s="263"/>
      <c r="B199" s="65"/>
      <c r="C199" s="159"/>
      <c r="D199" s="65"/>
      <c r="E199" s="65"/>
      <c r="F199" s="65"/>
      <c r="G199" s="65"/>
    </row>
    <row r="200" spans="1:7" ht="17.25">
      <c r="A200" s="263"/>
      <c r="B200" s="65"/>
      <c r="C200" s="159"/>
      <c r="D200" s="65"/>
      <c r="E200" s="65"/>
      <c r="F200" s="65"/>
      <c r="G200" s="65"/>
    </row>
    <row r="201" spans="1:7" ht="17.25">
      <c r="A201" s="263"/>
      <c r="B201" s="65"/>
      <c r="C201" s="159"/>
      <c r="D201" s="65"/>
      <c r="E201" s="65"/>
      <c r="F201" s="65"/>
      <c r="G201" s="65"/>
    </row>
    <row r="202" spans="1:7" ht="17.25">
      <c r="A202" s="263"/>
      <c r="B202" s="65"/>
      <c r="C202" s="159"/>
      <c r="D202" s="65"/>
      <c r="E202" s="65"/>
      <c r="F202" s="65"/>
      <c r="G202" s="65"/>
    </row>
    <row r="203" spans="1:7" ht="17.25">
      <c r="A203" s="263"/>
      <c r="B203" s="65"/>
      <c r="C203" s="159"/>
      <c r="D203" s="65"/>
      <c r="E203" s="65"/>
      <c r="F203" s="65"/>
      <c r="G203" s="65"/>
    </row>
    <row r="204" spans="1:7" ht="17.25">
      <c r="A204" s="263"/>
      <c r="B204" s="65"/>
      <c r="C204" s="159"/>
      <c r="D204" s="65"/>
      <c r="E204" s="65"/>
      <c r="F204" s="65"/>
      <c r="G204" s="65"/>
    </row>
    <row r="205" spans="1:7" ht="17.25">
      <c r="A205" s="263"/>
      <c r="B205" s="65"/>
      <c r="C205" s="159"/>
      <c r="D205" s="65"/>
      <c r="E205" s="65"/>
      <c r="F205" s="65"/>
      <c r="G205" s="65"/>
    </row>
    <row r="206" spans="1:7" ht="17.25">
      <c r="A206" s="263"/>
      <c r="B206" s="65"/>
      <c r="C206" s="159"/>
      <c r="D206" s="65"/>
      <c r="E206" s="65"/>
      <c r="F206" s="65"/>
      <c r="G206" s="65"/>
    </row>
    <row r="207" spans="1:7" ht="17.25">
      <c r="A207" s="263"/>
      <c r="B207" s="65"/>
      <c r="C207" s="159"/>
      <c r="D207" s="65"/>
      <c r="E207" s="65"/>
      <c r="F207" s="65"/>
      <c r="G207" s="65"/>
    </row>
    <row r="208" spans="1:7" ht="17.25">
      <c r="A208" s="263"/>
      <c r="B208" s="65"/>
      <c r="C208" s="159"/>
      <c r="D208" s="65"/>
      <c r="E208" s="65"/>
      <c r="F208" s="65"/>
      <c r="G208" s="65"/>
    </row>
    <row r="209" spans="1:7" ht="17.25">
      <c r="A209" s="263"/>
      <c r="B209" s="65"/>
      <c r="C209" s="159"/>
      <c r="D209" s="65"/>
      <c r="E209" s="65"/>
      <c r="F209" s="65"/>
      <c r="G209" s="65"/>
    </row>
    <row r="210" spans="1:7" ht="17.25">
      <c r="A210" s="263"/>
      <c r="B210" s="65"/>
      <c r="C210" s="159"/>
      <c r="D210" s="65"/>
      <c r="E210" s="65"/>
      <c r="F210" s="65"/>
      <c r="G210" s="65"/>
    </row>
    <row r="211" spans="1:7" ht="17.25">
      <c r="A211" s="263"/>
      <c r="B211" s="65"/>
      <c r="C211" s="159"/>
      <c r="D211" s="65"/>
      <c r="E211" s="65"/>
      <c r="F211" s="65"/>
      <c r="G211" s="65"/>
    </row>
    <row r="212" spans="1:7" ht="17.25">
      <c r="A212" s="263"/>
      <c r="B212" s="65"/>
      <c r="C212" s="159"/>
      <c r="D212" s="65"/>
      <c r="E212" s="65"/>
      <c r="F212" s="65"/>
      <c r="G212" s="65"/>
    </row>
    <row r="213" spans="1:7" ht="17.25">
      <c r="A213" s="263"/>
      <c r="B213" s="65"/>
      <c r="C213" s="159"/>
      <c r="D213" s="65"/>
      <c r="E213" s="65"/>
      <c r="F213" s="65"/>
      <c r="G213" s="65"/>
    </row>
    <row r="214" spans="1:7" ht="17.25">
      <c r="A214" s="263"/>
      <c r="B214" s="65"/>
      <c r="C214" s="159"/>
      <c r="D214" s="65"/>
      <c r="E214" s="65"/>
      <c r="F214" s="65"/>
      <c r="G214" s="65"/>
    </row>
    <row r="215" spans="1:7" ht="17.25">
      <c r="A215" s="263"/>
      <c r="B215" s="65"/>
      <c r="C215" s="159"/>
      <c r="D215" s="65"/>
      <c r="E215" s="65"/>
      <c r="F215" s="65"/>
      <c r="G215" s="65"/>
    </row>
    <row r="216" spans="1:7" ht="17.25">
      <c r="A216" s="263"/>
      <c r="B216" s="65"/>
      <c r="C216" s="159"/>
      <c r="D216" s="65"/>
      <c r="E216" s="65"/>
      <c r="F216" s="65"/>
      <c r="G216" s="65"/>
    </row>
    <row r="217" spans="1:7" ht="17.25">
      <c r="A217" s="263"/>
      <c r="B217" s="65"/>
      <c r="C217" s="159"/>
      <c r="D217" s="65"/>
      <c r="E217" s="65"/>
      <c r="F217" s="65"/>
      <c r="G217" s="65"/>
    </row>
    <row r="218" spans="1:7" ht="17.25">
      <c r="A218" s="263"/>
      <c r="B218" s="65"/>
      <c r="C218" s="159"/>
      <c r="D218" s="65"/>
      <c r="E218" s="65"/>
      <c r="F218" s="65"/>
      <c r="G218" s="65"/>
    </row>
    <row r="219" spans="1:7" ht="17.25">
      <c r="A219" s="263"/>
      <c r="B219" s="65"/>
      <c r="C219" s="159"/>
      <c r="D219" s="65"/>
      <c r="E219" s="65"/>
      <c r="F219" s="65"/>
      <c r="G219" s="65"/>
    </row>
    <row r="220" spans="1:7" ht="17.25">
      <c r="A220" s="263"/>
      <c r="B220" s="65"/>
      <c r="C220" s="159"/>
      <c r="D220" s="65"/>
      <c r="E220" s="65"/>
      <c r="F220" s="65"/>
      <c r="G220" s="65"/>
    </row>
    <row r="221" spans="1:7" ht="17.25">
      <c r="A221" s="263"/>
      <c r="B221" s="65"/>
      <c r="C221" s="159"/>
      <c r="D221" s="65"/>
      <c r="E221" s="65"/>
      <c r="F221" s="65"/>
      <c r="G221" s="65"/>
    </row>
    <row r="222" spans="1:7" ht="17.25">
      <c r="A222" s="263"/>
      <c r="B222" s="65"/>
      <c r="C222" s="159"/>
      <c r="D222" s="65"/>
      <c r="E222" s="65"/>
      <c r="F222" s="65"/>
      <c r="G222" s="65"/>
    </row>
    <row r="223" spans="1:7" ht="17.25">
      <c r="A223" s="263"/>
      <c r="B223" s="65"/>
      <c r="C223" s="159"/>
      <c r="D223" s="65"/>
      <c r="E223" s="65"/>
      <c r="F223" s="65"/>
      <c r="G223" s="65"/>
    </row>
    <row r="224" spans="1:7" ht="17.25">
      <c r="A224" s="263"/>
      <c r="B224" s="65"/>
      <c r="C224" s="159"/>
      <c r="D224" s="65"/>
      <c r="E224" s="65"/>
      <c r="F224" s="65"/>
      <c r="G224" s="65"/>
    </row>
    <row r="225" spans="1:7" ht="17.25">
      <c r="A225" s="263"/>
      <c r="B225" s="65"/>
      <c r="C225" s="159"/>
      <c r="D225" s="65"/>
      <c r="E225" s="65"/>
      <c r="F225" s="65"/>
      <c r="G225" s="65"/>
    </row>
    <row r="226" spans="1:7" ht="17.25">
      <c r="A226" s="263"/>
      <c r="B226" s="65"/>
      <c r="C226" s="159"/>
      <c r="D226" s="65"/>
      <c r="E226" s="65"/>
      <c r="F226" s="65"/>
      <c r="G226" s="65"/>
    </row>
    <row r="227" spans="1:7" ht="17.25">
      <c r="A227" s="263"/>
      <c r="B227" s="65"/>
      <c r="C227" s="159"/>
      <c r="D227" s="65"/>
      <c r="E227" s="65"/>
      <c r="F227" s="65"/>
      <c r="G227" s="65"/>
    </row>
    <row r="228" spans="1:7" ht="17.25">
      <c r="A228" s="263"/>
      <c r="B228" s="65"/>
      <c r="C228" s="159"/>
      <c r="D228" s="65"/>
      <c r="E228" s="65"/>
      <c r="F228" s="65"/>
      <c r="G228" s="65"/>
    </row>
    <row r="229" spans="1:7" ht="17.25">
      <c r="A229" s="263"/>
      <c r="B229" s="65"/>
      <c r="C229" s="159"/>
      <c r="D229" s="65"/>
      <c r="E229" s="65"/>
      <c r="F229" s="65"/>
      <c r="G229" s="65"/>
    </row>
    <row r="230" spans="1:7" ht="17.25">
      <c r="A230" s="263"/>
      <c r="B230" s="65"/>
      <c r="C230" s="159"/>
      <c r="D230" s="65"/>
      <c r="E230" s="65"/>
      <c r="F230" s="65"/>
      <c r="G230" s="65"/>
    </row>
    <row r="231" spans="1:7" ht="17.25">
      <c r="A231" s="263"/>
      <c r="B231" s="65"/>
      <c r="C231" s="159"/>
      <c r="D231" s="65"/>
      <c r="E231" s="65"/>
      <c r="F231" s="65"/>
      <c r="G231" s="65"/>
    </row>
    <row r="232" spans="1:7" ht="17.25">
      <c r="A232" s="263"/>
      <c r="B232" s="65"/>
      <c r="C232" s="159"/>
      <c r="D232" s="65"/>
      <c r="E232" s="65"/>
      <c r="F232" s="65"/>
      <c r="G232" s="65"/>
    </row>
    <row r="233" spans="1:7" ht="17.25">
      <c r="A233" s="263"/>
      <c r="B233" s="65"/>
      <c r="C233" s="159"/>
      <c r="D233" s="65"/>
      <c r="E233" s="65"/>
      <c r="F233" s="65"/>
      <c r="G233" s="65"/>
    </row>
    <row r="234" spans="1:7" ht="17.25">
      <c r="A234" s="263"/>
      <c r="B234" s="65"/>
      <c r="C234" s="159"/>
      <c r="D234" s="65"/>
      <c r="E234" s="65"/>
      <c r="F234" s="65"/>
      <c r="G234" s="65"/>
    </row>
    <row r="235" spans="1:7" ht="17.25">
      <c r="A235" s="263"/>
      <c r="B235" s="65"/>
      <c r="C235" s="159"/>
      <c r="D235" s="65"/>
      <c r="E235" s="65"/>
      <c r="F235" s="65"/>
      <c r="G235" s="65"/>
    </row>
    <row r="236" spans="1:7" ht="17.25">
      <c r="A236" s="263"/>
      <c r="B236" s="65"/>
      <c r="C236" s="159"/>
      <c r="D236" s="65"/>
      <c r="E236" s="65"/>
      <c r="F236" s="65"/>
      <c r="G236" s="65"/>
    </row>
    <row r="237" spans="1:7" ht="17.25">
      <c r="A237" s="263"/>
      <c r="B237" s="65"/>
      <c r="C237" s="159"/>
      <c r="D237" s="65"/>
      <c r="E237" s="65"/>
      <c r="F237" s="65"/>
      <c r="G237" s="65"/>
    </row>
    <row r="238" spans="1:7" ht="17.25">
      <c r="A238" s="263"/>
      <c r="B238" s="65"/>
      <c r="C238" s="159"/>
      <c r="D238" s="65"/>
      <c r="E238" s="65"/>
      <c r="F238" s="65"/>
      <c r="G238" s="65"/>
    </row>
    <row r="239" spans="1:7" ht="17.25">
      <c r="A239" s="263"/>
      <c r="B239" s="65"/>
      <c r="C239" s="159"/>
      <c r="D239" s="65"/>
      <c r="E239" s="65"/>
      <c r="F239" s="65"/>
      <c r="G239" s="65"/>
    </row>
    <row r="240" spans="1:7" ht="17.25">
      <c r="A240" s="263"/>
      <c r="B240" s="65"/>
      <c r="C240" s="159"/>
      <c r="D240" s="65"/>
      <c r="E240" s="65"/>
      <c r="F240" s="65"/>
      <c r="G240" s="65"/>
    </row>
    <row r="241" spans="1:7" ht="17.25">
      <c r="A241" s="263"/>
      <c r="B241" s="65"/>
      <c r="C241" s="159"/>
      <c r="D241" s="65"/>
      <c r="E241" s="65"/>
      <c r="F241" s="65"/>
      <c r="G241" s="65"/>
    </row>
    <row r="242" spans="1:7" ht="17.25">
      <c r="A242" s="263"/>
      <c r="B242" s="65"/>
      <c r="C242" s="159"/>
      <c r="D242" s="65"/>
      <c r="E242" s="65"/>
      <c r="F242" s="65"/>
      <c r="G242" s="65"/>
    </row>
    <row r="243" spans="1:7" ht="17.25">
      <c r="A243" s="263"/>
      <c r="B243" s="65"/>
      <c r="C243" s="159"/>
      <c r="D243" s="65"/>
      <c r="E243" s="65"/>
      <c r="F243" s="65"/>
      <c r="G243" s="65"/>
    </row>
    <row r="244" spans="1:7" ht="17.25">
      <c r="A244" s="263"/>
      <c r="B244" s="65"/>
      <c r="C244" s="159"/>
      <c r="D244" s="65"/>
      <c r="E244" s="65"/>
      <c r="F244" s="65"/>
      <c r="G244" s="65"/>
    </row>
    <row r="245" spans="1:7" ht="17.25">
      <c r="A245" s="263"/>
      <c r="B245" s="65"/>
      <c r="C245" s="159"/>
      <c r="D245" s="65"/>
      <c r="E245" s="65"/>
      <c r="F245" s="65"/>
      <c r="G245" s="65"/>
    </row>
    <row r="246" spans="1:7" ht="17.25">
      <c r="A246" s="263"/>
      <c r="B246" s="65"/>
      <c r="C246" s="159"/>
      <c r="D246" s="65"/>
      <c r="E246" s="65"/>
      <c r="F246" s="65"/>
      <c r="G246" s="65"/>
    </row>
    <row r="247" spans="1:7" ht="17.25">
      <c r="A247" s="263"/>
      <c r="B247" s="65"/>
      <c r="C247" s="159"/>
      <c r="D247" s="65"/>
      <c r="E247" s="65"/>
      <c r="F247" s="65"/>
      <c r="G247" s="65"/>
    </row>
    <row r="248" spans="1:7" ht="17.25">
      <c r="A248" s="263"/>
      <c r="B248" s="65"/>
      <c r="C248" s="159"/>
      <c r="D248" s="65"/>
      <c r="E248" s="65"/>
      <c r="F248" s="65"/>
      <c r="G248" s="65"/>
    </row>
    <row r="249" spans="1:7" ht="17.25">
      <c r="A249" s="263"/>
      <c r="B249" s="65"/>
      <c r="C249" s="159"/>
      <c r="D249" s="65"/>
      <c r="E249" s="65"/>
      <c r="F249" s="65"/>
      <c r="G249" s="65"/>
    </row>
    <row r="250" spans="1:7" ht="17.25">
      <c r="A250" s="263"/>
      <c r="B250" s="65"/>
      <c r="C250" s="159"/>
      <c r="D250" s="65"/>
      <c r="E250" s="65"/>
      <c r="F250" s="65"/>
      <c r="G250" s="65"/>
    </row>
    <row r="251" spans="1:7" ht="17.25">
      <c r="A251" s="263"/>
      <c r="B251" s="65"/>
      <c r="C251" s="159"/>
      <c r="D251" s="65"/>
      <c r="E251" s="65"/>
      <c r="F251" s="65"/>
      <c r="G251" s="65"/>
    </row>
    <row r="252" spans="1:7" ht="17.25">
      <c r="A252" s="263"/>
      <c r="B252" s="65"/>
      <c r="C252" s="159"/>
      <c r="D252" s="65"/>
      <c r="E252" s="65"/>
      <c r="F252" s="65"/>
      <c r="G252" s="65"/>
    </row>
    <row r="253" spans="1:7" ht="17.25">
      <c r="A253" s="263"/>
      <c r="B253" s="65"/>
      <c r="C253" s="159"/>
      <c r="D253" s="65"/>
      <c r="E253" s="65"/>
      <c r="F253" s="65"/>
      <c r="G253" s="65"/>
    </row>
    <row r="254" spans="1:7" ht="17.25">
      <c r="A254" s="263"/>
      <c r="B254" s="65"/>
      <c r="C254" s="159"/>
      <c r="D254" s="65"/>
      <c r="E254" s="65"/>
      <c r="F254" s="65"/>
      <c r="G254" s="65"/>
    </row>
    <row r="255" spans="1:7" ht="17.25">
      <c r="A255" s="263"/>
      <c r="B255" s="65"/>
      <c r="C255" s="159"/>
      <c r="D255" s="65"/>
      <c r="E255" s="65"/>
      <c r="F255" s="65"/>
      <c r="G255" s="65"/>
    </row>
    <row r="256" spans="1:7" ht="17.25">
      <c r="A256" s="263"/>
      <c r="B256" s="65"/>
      <c r="C256" s="159"/>
      <c r="D256" s="65"/>
      <c r="E256" s="65"/>
      <c r="F256" s="65"/>
      <c r="G256" s="65"/>
    </row>
    <row r="257" spans="1:7" ht="17.25">
      <c r="A257" s="263"/>
      <c r="B257" s="65"/>
      <c r="C257" s="159"/>
      <c r="D257" s="65"/>
      <c r="E257" s="65"/>
      <c r="F257" s="65"/>
      <c r="G257" s="65"/>
    </row>
    <row r="258" spans="1:7" ht="17.25">
      <c r="A258" s="263"/>
      <c r="B258" s="65"/>
      <c r="C258" s="159"/>
      <c r="D258" s="65"/>
      <c r="E258" s="65"/>
      <c r="F258" s="65"/>
      <c r="G258" s="65"/>
    </row>
    <row r="259" spans="1:7" ht="17.25">
      <c r="A259" s="263"/>
      <c r="B259" s="65"/>
      <c r="C259" s="159"/>
      <c r="D259" s="65"/>
      <c r="E259" s="65"/>
      <c r="F259" s="65"/>
      <c r="G259" s="65"/>
    </row>
    <row r="260" spans="1:7" ht="17.25">
      <c r="A260" s="263"/>
      <c r="B260" s="65"/>
      <c r="C260" s="159"/>
      <c r="D260" s="65"/>
      <c r="E260" s="65"/>
      <c r="F260" s="65"/>
      <c r="G260" s="65"/>
    </row>
    <row r="261" spans="1:7" ht="17.25">
      <c r="A261" s="263"/>
      <c r="B261" s="65"/>
      <c r="C261" s="159"/>
      <c r="D261" s="65"/>
      <c r="E261" s="65"/>
      <c r="F261" s="65"/>
      <c r="G261" s="65"/>
    </row>
    <row r="262" spans="1:7" ht="17.25">
      <c r="A262" s="263"/>
      <c r="B262" s="65"/>
      <c r="C262" s="159"/>
      <c r="D262" s="65"/>
      <c r="E262" s="65"/>
      <c r="F262" s="65"/>
      <c r="G262" s="65"/>
    </row>
    <row r="263" spans="1:7" ht="17.25">
      <c r="A263" s="263"/>
      <c r="B263" s="65"/>
      <c r="C263" s="159"/>
      <c r="D263" s="65"/>
      <c r="E263" s="65"/>
      <c r="F263" s="65"/>
      <c r="G263" s="65"/>
    </row>
    <row r="264" spans="1:7" ht="17.25">
      <c r="A264" s="263"/>
      <c r="B264" s="65"/>
      <c r="C264" s="159"/>
      <c r="D264" s="65"/>
      <c r="E264" s="65"/>
      <c r="F264" s="65"/>
      <c r="G264" s="65"/>
    </row>
    <row r="265" spans="1:7" ht="17.25">
      <c r="A265" s="263"/>
      <c r="B265" s="65"/>
      <c r="C265" s="159"/>
      <c r="D265" s="65"/>
      <c r="E265" s="65"/>
      <c r="F265" s="65"/>
      <c r="G265" s="65"/>
    </row>
    <row r="266" spans="1:7" ht="17.25">
      <c r="A266" s="263"/>
      <c r="B266" s="65"/>
      <c r="C266" s="159"/>
      <c r="D266" s="65"/>
      <c r="E266" s="65"/>
      <c r="F266" s="65"/>
      <c r="G266" s="65"/>
    </row>
    <row r="267" spans="1:7" ht="17.25">
      <c r="A267" s="263"/>
      <c r="B267" s="65"/>
      <c r="C267" s="159"/>
      <c r="D267" s="65"/>
      <c r="E267" s="65"/>
      <c r="F267" s="65"/>
      <c r="G267" s="65"/>
    </row>
    <row r="268" spans="1:7" ht="17.25">
      <c r="A268" s="263"/>
      <c r="B268" s="65"/>
      <c r="C268" s="159"/>
      <c r="D268" s="65"/>
      <c r="E268" s="65"/>
      <c r="F268" s="65"/>
      <c r="G268" s="65"/>
    </row>
    <row r="269" spans="1:7" ht="17.25">
      <c r="A269" s="263"/>
      <c r="B269" s="65"/>
      <c r="C269" s="159"/>
      <c r="D269" s="65"/>
      <c r="E269" s="65"/>
      <c r="F269" s="65"/>
      <c r="G269" s="65"/>
    </row>
    <row r="270" spans="1:7" ht="17.25">
      <c r="A270" s="263"/>
      <c r="B270" s="65"/>
      <c r="C270" s="159"/>
      <c r="D270" s="65"/>
      <c r="E270" s="65"/>
      <c r="F270" s="65"/>
      <c r="G270" s="65"/>
    </row>
    <row r="271" spans="1:7" ht="17.25">
      <c r="A271" s="263"/>
      <c r="B271" s="65"/>
      <c r="C271" s="159"/>
      <c r="D271" s="65"/>
      <c r="E271" s="65"/>
      <c r="F271" s="65"/>
      <c r="G271" s="65"/>
    </row>
    <row r="272" spans="1:7" ht="17.25">
      <c r="A272" s="263"/>
      <c r="B272" s="65"/>
      <c r="C272" s="159"/>
      <c r="D272" s="65"/>
      <c r="E272" s="65"/>
      <c r="F272" s="65"/>
      <c r="G272" s="65"/>
    </row>
    <row r="273" spans="1:7" ht="17.25">
      <c r="A273" s="263"/>
      <c r="B273" s="65"/>
      <c r="C273" s="159"/>
      <c r="D273" s="65"/>
      <c r="E273" s="65"/>
      <c r="F273" s="65"/>
      <c r="G273" s="65"/>
    </row>
    <row r="274" spans="1:7" ht="17.25">
      <c r="A274" s="263"/>
      <c r="B274" s="65"/>
      <c r="C274" s="159"/>
      <c r="D274" s="65"/>
      <c r="E274" s="65"/>
      <c r="F274" s="65"/>
      <c r="G274" s="65"/>
    </row>
    <row r="275" spans="1:7" ht="17.25">
      <c r="A275" s="263"/>
      <c r="B275" s="65"/>
      <c r="C275" s="159"/>
      <c r="D275" s="65"/>
      <c r="E275" s="65"/>
      <c r="F275" s="65"/>
      <c r="G275" s="65"/>
    </row>
    <row r="276" spans="1:7" ht="17.25">
      <c r="A276" s="263"/>
      <c r="B276" s="65"/>
      <c r="C276" s="159"/>
      <c r="D276" s="65"/>
      <c r="E276" s="65"/>
      <c r="F276" s="65"/>
      <c r="G276" s="65"/>
    </row>
    <row r="277" spans="1:7" ht="17.25">
      <c r="A277" s="263"/>
      <c r="B277" s="65"/>
      <c r="C277" s="159"/>
      <c r="D277" s="65"/>
      <c r="E277" s="65"/>
      <c r="F277" s="65"/>
      <c r="G277" s="65"/>
    </row>
    <row r="278" spans="1:7" ht="17.25">
      <c r="A278" s="263"/>
      <c r="B278" s="65"/>
      <c r="C278" s="159"/>
      <c r="D278" s="65"/>
      <c r="E278" s="65"/>
      <c r="F278" s="65"/>
      <c r="G278" s="65"/>
    </row>
    <row r="279" spans="1:7" ht="17.25">
      <c r="A279" s="263"/>
      <c r="B279" s="65"/>
      <c r="C279" s="159"/>
      <c r="D279" s="65"/>
      <c r="E279" s="65"/>
      <c r="F279" s="65"/>
      <c r="G279" s="65"/>
    </row>
    <row r="280" spans="1:7" ht="17.25">
      <c r="A280" s="263"/>
      <c r="B280" s="65"/>
      <c r="C280" s="159"/>
      <c r="D280" s="65"/>
      <c r="E280" s="65"/>
      <c r="F280" s="65"/>
      <c r="G280" s="65"/>
    </row>
    <row r="281" spans="1:7" ht="17.25">
      <c r="A281" s="263"/>
      <c r="B281" s="65"/>
      <c r="C281" s="159"/>
      <c r="D281" s="65"/>
      <c r="E281" s="65"/>
      <c r="F281" s="65"/>
      <c r="G281" s="65"/>
    </row>
    <row r="282" spans="1:7" ht="17.25">
      <c r="A282" s="263"/>
      <c r="B282" s="65"/>
      <c r="C282" s="159"/>
      <c r="D282" s="65"/>
      <c r="E282" s="65"/>
      <c r="F282" s="65"/>
      <c r="G282" s="65"/>
    </row>
    <row r="283" spans="1:7" ht="17.25">
      <c r="A283" s="263"/>
      <c r="B283" s="65"/>
      <c r="C283" s="159"/>
      <c r="D283" s="65"/>
      <c r="E283" s="65"/>
      <c r="F283" s="65"/>
      <c r="G283" s="65"/>
    </row>
    <row r="284" spans="1:7" ht="17.25">
      <c r="A284" s="263"/>
      <c r="B284" s="65"/>
      <c r="C284" s="159"/>
      <c r="D284" s="65"/>
      <c r="E284" s="65"/>
      <c r="F284" s="65"/>
      <c r="G284" s="65"/>
    </row>
    <row r="285" spans="1:7" ht="17.25">
      <c r="A285" s="263"/>
      <c r="B285" s="65"/>
      <c r="C285" s="159"/>
      <c r="D285" s="65"/>
      <c r="E285" s="65"/>
      <c r="F285" s="65"/>
      <c r="G285" s="65"/>
    </row>
    <row r="286" spans="1:7" ht="17.25">
      <c r="A286" s="263"/>
      <c r="B286" s="65"/>
      <c r="C286" s="159"/>
      <c r="D286" s="65"/>
      <c r="E286" s="65"/>
      <c r="F286" s="65"/>
      <c r="G286" s="65"/>
    </row>
    <row r="287" spans="1:7" ht="17.25">
      <c r="A287" s="263"/>
      <c r="B287" s="65"/>
      <c r="C287" s="159"/>
      <c r="D287" s="65"/>
      <c r="E287" s="65"/>
      <c r="F287" s="65"/>
      <c r="G287" s="65"/>
    </row>
    <row r="288" spans="1:7" ht="17.25">
      <c r="A288" s="263"/>
      <c r="B288" s="65"/>
      <c r="C288" s="159"/>
      <c r="D288" s="65"/>
      <c r="E288" s="65"/>
      <c r="F288" s="65"/>
      <c r="G288" s="65"/>
    </row>
    <row r="289" spans="1:7" ht="17.25">
      <c r="A289" s="263"/>
      <c r="B289" s="65"/>
      <c r="C289" s="159"/>
      <c r="D289" s="65"/>
      <c r="E289" s="65"/>
      <c r="F289" s="65"/>
      <c r="G289" s="65"/>
    </row>
    <row r="290" spans="1:7" ht="17.25">
      <c r="A290" s="263"/>
      <c r="B290" s="65"/>
      <c r="C290" s="159"/>
      <c r="D290" s="65"/>
      <c r="E290" s="65"/>
      <c r="F290" s="65"/>
      <c r="G290" s="65"/>
    </row>
    <row r="291" spans="1:7" ht="17.25">
      <c r="A291" s="263"/>
      <c r="B291" s="65"/>
      <c r="C291" s="159"/>
      <c r="D291" s="65"/>
      <c r="E291" s="65"/>
      <c r="F291" s="65"/>
      <c r="G291" s="65"/>
    </row>
    <row r="292" spans="1:7" ht="17.25">
      <c r="A292" s="263"/>
      <c r="B292" s="65"/>
      <c r="C292" s="159"/>
      <c r="D292" s="65"/>
      <c r="E292" s="65"/>
      <c r="F292" s="65"/>
      <c r="G292" s="65"/>
    </row>
    <row r="293" spans="1:7" ht="17.25">
      <c r="A293" s="263"/>
      <c r="B293" s="65"/>
      <c r="C293" s="159"/>
      <c r="D293" s="65"/>
      <c r="E293" s="65"/>
      <c r="F293" s="65"/>
      <c r="G293" s="65"/>
    </row>
    <row r="294" spans="1:7" ht="17.25">
      <c r="A294" s="263"/>
      <c r="B294" s="65"/>
      <c r="C294" s="159"/>
      <c r="D294" s="65"/>
      <c r="E294" s="65"/>
      <c r="F294" s="65"/>
      <c r="G294" s="65"/>
    </row>
    <row r="295" spans="1:7" ht="17.25">
      <c r="A295" s="263"/>
      <c r="B295" s="65"/>
      <c r="C295" s="159"/>
      <c r="D295" s="65"/>
      <c r="E295" s="65"/>
      <c r="F295" s="65"/>
      <c r="G295" s="65"/>
    </row>
    <row r="296" spans="1:7" ht="17.25">
      <c r="A296" s="263"/>
      <c r="B296" s="65"/>
      <c r="C296" s="159"/>
      <c r="D296" s="65"/>
      <c r="E296" s="65"/>
      <c r="F296" s="65"/>
      <c r="G296" s="65"/>
    </row>
    <row r="297" spans="1:7" ht="17.25">
      <c r="A297" s="263"/>
      <c r="B297" s="65"/>
      <c r="C297" s="159"/>
      <c r="D297" s="65"/>
      <c r="E297" s="65"/>
      <c r="F297" s="65"/>
      <c r="G297" s="65"/>
    </row>
    <row r="298" spans="1:7" ht="17.25">
      <c r="A298" s="263"/>
      <c r="B298" s="65"/>
      <c r="C298" s="159"/>
      <c r="D298" s="65"/>
      <c r="E298" s="65"/>
      <c r="F298" s="65"/>
      <c r="G298" s="65"/>
    </row>
    <row r="299" spans="1:7" ht="17.25">
      <c r="A299" s="263"/>
      <c r="B299" s="65"/>
      <c r="C299" s="159"/>
      <c r="D299" s="65"/>
      <c r="E299" s="65"/>
      <c r="F299" s="65"/>
      <c r="G299" s="65"/>
    </row>
    <row r="300" spans="1:7" ht="17.25">
      <c r="A300" s="263"/>
      <c r="B300" s="65"/>
      <c r="C300" s="159"/>
      <c r="D300" s="65"/>
      <c r="E300" s="65"/>
      <c r="F300" s="65"/>
      <c r="G300" s="65"/>
    </row>
    <row r="301" spans="1:7" ht="17.25">
      <c r="A301" s="263"/>
      <c r="B301" s="65"/>
      <c r="C301" s="159"/>
      <c r="D301" s="65"/>
      <c r="E301" s="65"/>
      <c r="F301" s="65"/>
      <c r="G301" s="65"/>
    </row>
    <row r="302" spans="1:7" ht="17.25">
      <c r="A302" s="263"/>
      <c r="B302" s="65"/>
      <c r="C302" s="159"/>
      <c r="D302" s="65"/>
      <c r="E302" s="65"/>
      <c r="F302" s="65"/>
      <c r="G302" s="65"/>
    </row>
    <row r="303" spans="1:7" ht="17.25">
      <c r="A303" s="263"/>
      <c r="B303" s="65"/>
      <c r="C303" s="159"/>
      <c r="D303" s="65"/>
      <c r="E303" s="65"/>
      <c r="F303" s="65"/>
      <c r="G303" s="65"/>
    </row>
    <row r="304" spans="1:7" ht="17.25">
      <c r="A304" s="263"/>
      <c r="B304" s="65"/>
      <c r="C304" s="159"/>
      <c r="D304" s="65"/>
      <c r="E304" s="65"/>
      <c r="F304" s="65"/>
      <c r="G304" s="65"/>
    </row>
    <row r="305" spans="1:7" ht="17.25">
      <c r="A305" s="263"/>
      <c r="B305" s="65"/>
      <c r="C305" s="159"/>
      <c r="D305" s="65"/>
      <c r="E305" s="65"/>
      <c r="F305" s="65"/>
      <c r="G305" s="65"/>
    </row>
    <row r="306" spans="1:7" ht="17.25">
      <c r="A306" s="263"/>
      <c r="B306" s="65"/>
      <c r="C306" s="159"/>
      <c r="D306" s="65"/>
      <c r="E306" s="65"/>
      <c r="F306" s="65"/>
      <c r="G306" s="65"/>
    </row>
    <row r="307" spans="1:7" ht="17.25">
      <c r="A307" s="263"/>
      <c r="B307" s="65"/>
      <c r="C307" s="159"/>
      <c r="D307" s="65"/>
      <c r="E307" s="65"/>
      <c r="F307" s="65"/>
      <c r="G307" s="65"/>
    </row>
    <row r="308" spans="1:7" ht="17.25">
      <c r="A308" s="263"/>
      <c r="B308" s="65"/>
      <c r="C308" s="159"/>
      <c r="D308" s="65"/>
      <c r="E308" s="65"/>
      <c r="F308" s="65"/>
      <c r="G308" s="65"/>
    </row>
    <row r="309" spans="1:7" ht="17.25">
      <c r="A309" s="263"/>
      <c r="B309" s="65"/>
      <c r="C309" s="159"/>
      <c r="D309" s="65"/>
      <c r="E309" s="65"/>
      <c r="F309" s="65"/>
      <c r="G309" s="65"/>
    </row>
    <row r="310" spans="1:7" ht="17.25">
      <c r="A310" s="263"/>
      <c r="B310" s="65"/>
      <c r="C310" s="159"/>
      <c r="D310" s="65"/>
      <c r="E310" s="65"/>
      <c r="F310" s="65"/>
      <c r="G310" s="65"/>
    </row>
    <row r="311" spans="1:7" ht="17.25">
      <c r="A311" s="263"/>
      <c r="B311" s="65"/>
      <c r="C311" s="159"/>
      <c r="D311" s="65"/>
      <c r="E311" s="65"/>
      <c r="F311" s="65"/>
      <c r="G311" s="65"/>
    </row>
    <row r="312" spans="1:7" ht="17.25">
      <c r="A312" s="263"/>
      <c r="B312" s="65"/>
      <c r="C312" s="159"/>
      <c r="D312" s="65"/>
      <c r="E312" s="65"/>
      <c r="F312" s="65"/>
      <c r="G312" s="65"/>
    </row>
    <row r="313" spans="1:7" ht="17.25">
      <c r="A313" s="263"/>
      <c r="B313" s="65"/>
      <c r="C313" s="159"/>
      <c r="D313" s="65"/>
      <c r="E313" s="65"/>
      <c r="F313" s="65"/>
      <c r="G313" s="65"/>
    </row>
    <row r="314" spans="1:7" ht="17.25">
      <c r="A314" s="263"/>
      <c r="B314" s="65"/>
      <c r="C314" s="159"/>
      <c r="D314" s="65"/>
      <c r="E314" s="65"/>
      <c r="F314" s="65"/>
      <c r="G314" s="65"/>
    </row>
    <row r="315" spans="1:7" ht="17.25">
      <c r="A315" s="263"/>
      <c r="B315" s="65"/>
      <c r="C315" s="159"/>
      <c r="D315" s="65"/>
      <c r="E315" s="65"/>
      <c r="F315" s="65"/>
      <c r="G315" s="65"/>
    </row>
    <row r="316" spans="1:7" ht="17.25">
      <c r="A316" s="263"/>
      <c r="B316" s="65"/>
      <c r="C316" s="159"/>
      <c r="D316" s="65"/>
      <c r="E316" s="65"/>
      <c r="F316" s="65"/>
      <c r="G316" s="65"/>
    </row>
    <row r="317" spans="1:7" ht="17.25">
      <c r="A317" s="263"/>
      <c r="B317" s="65"/>
      <c r="C317" s="159"/>
      <c r="D317" s="65"/>
      <c r="E317" s="65"/>
      <c r="F317" s="65"/>
      <c r="G317" s="65"/>
    </row>
    <row r="318" spans="1:7" ht="17.25">
      <c r="A318" s="263"/>
      <c r="B318" s="65"/>
      <c r="C318" s="159"/>
      <c r="D318" s="65"/>
      <c r="E318" s="65"/>
      <c r="F318" s="65"/>
      <c r="G318" s="65"/>
    </row>
    <row r="319" spans="1:7" ht="17.25">
      <c r="A319" s="263"/>
      <c r="B319" s="65"/>
      <c r="C319" s="159"/>
      <c r="D319" s="65"/>
      <c r="E319" s="65"/>
      <c r="F319" s="65"/>
      <c r="G319" s="65"/>
    </row>
    <row r="320" spans="1:7" ht="17.25">
      <c r="A320" s="263"/>
      <c r="B320" s="65"/>
      <c r="C320" s="159"/>
      <c r="D320" s="65"/>
      <c r="E320" s="65"/>
      <c r="F320" s="65"/>
      <c r="G320" s="65"/>
    </row>
    <row r="321" spans="1:7" ht="17.25">
      <c r="A321" s="263"/>
      <c r="B321" s="65"/>
      <c r="C321" s="159"/>
      <c r="D321" s="65"/>
      <c r="E321" s="65"/>
      <c r="F321" s="65"/>
      <c r="G321" s="65"/>
    </row>
    <row r="322" spans="1:7" ht="17.25">
      <c r="A322" s="263"/>
      <c r="B322" s="65"/>
      <c r="C322" s="159"/>
      <c r="D322" s="65"/>
      <c r="E322" s="65"/>
      <c r="F322" s="65"/>
      <c r="G322" s="65"/>
    </row>
    <row r="323" spans="1:7" ht="17.25">
      <c r="A323" s="263"/>
      <c r="B323" s="65"/>
      <c r="C323" s="159"/>
      <c r="D323" s="65"/>
      <c r="E323" s="65"/>
      <c r="F323" s="65"/>
      <c r="G323" s="65"/>
    </row>
    <row r="324" spans="1:7" ht="17.25">
      <c r="A324" s="263"/>
      <c r="B324" s="65"/>
      <c r="C324" s="159"/>
      <c r="D324" s="65"/>
      <c r="E324" s="65"/>
      <c r="F324" s="65"/>
      <c r="G324" s="65"/>
    </row>
    <row r="325" spans="1:7" ht="17.25">
      <c r="A325" s="263"/>
      <c r="B325" s="65"/>
      <c r="C325" s="159"/>
      <c r="D325" s="65"/>
      <c r="E325" s="65"/>
      <c r="F325" s="65"/>
      <c r="G325" s="65"/>
    </row>
    <row r="326" spans="1:7" ht="17.25">
      <c r="A326" s="263"/>
      <c r="B326" s="65"/>
      <c r="C326" s="159"/>
      <c r="D326" s="65"/>
      <c r="E326" s="65"/>
      <c r="F326" s="65"/>
      <c r="G326" s="65"/>
    </row>
    <row r="327" spans="1:7" ht="17.25">
      <c r="A327" s="263"/>
      <c r="B327" s="65"/>
      <c r="C327" s="159"/>
      <c r="D327" s="65"/>
      <c r="E327" s="65"/>
      <c r="F327" s="65"/>
      <c r="G327" s="65"/>
    </row>
    <row r="328" spans="1:7" ht="17.25">
      <c r="A328" s="263"/>
      <c r="B328" s="65"/>
      <c r="C328" s="159"/>
      <c r="D328" s="65"/>
      <c r="E328" s="65"/>
      <c r="F328" s="65"/>
      <c r="G328" s="65"/>
    </row>
    <row r="329" spans="1:7" ht="17.25">
      <c r="A329" s="263"/>
      <c r="B329" s="65"/>
      <c r="C329" s="159"/>
      <c r="D329" s="65"/>
      <c r="E329" s="65"/>
      <c r="F329" s="65"/>
      <c r="G329" s="65"/>
    </row>
    <row r="330" spans="1:7" ht="17.25">
      <c r="A330" s="263"/>
      <c r="B330" s="65"/>
      <c r="C330" s="159"/>
      <c r="D330" s="65"/>
      <c r="E330" s="65"/>
      <c r="F330" s="65"/>
      <c r="G330" s="65"/>
    </row>
    <row r="331" spans="1:7" ht="17.25">
      <c r="A331" s="263"/>
      <c r="B331" s="65"/>
      <c r="C331" s="159"/>
      <c r="D331" s="65"/>
      <c r="E331" s="65"/>
      <c r="F331" s="65"/>
      <c r="G331" s="65"/>
    </row>
    <row r="332" spans="1:7" ht="17.25">
      <c r="A332" s="263"/>
      <c r="B332" s="65"/>
      <c r="C332" s="159"/>
      <c r="D332" s="65"/>
      <c r="E332" s="65"/>
      <c r="F332" s="65"/>
      <c r="G332" s="65"/>
    </row>
  </sheetData>
  <sheetProtection/>
  <dataValidations count="1">
    <dataValidation type="list" allowBlank="1" showInputMessage="1" showErrorMessage="1" prompt="学校名をリストから選択して下さい。&#10;（五十音順になっています。）" sqref="B8">
      <formula1>学校</formula1>
    </dataValidation>
  </dataValidations>
  <hyperlinks>
    <hyperlink ref="B41" location="選手Code入力!A1" display="選手Code入力!A1"/>
    <hyperlink ref="A11" location="学校データ!A1" display="学校データ!へ移動"/>
  </hyperlinks>
  <printOptions/>
  <pageMargins left="0.56" right="0.47" top="0.984251968503937" bottom="0.984251968503937" header="0.5118110236220472" footer="0.5118110236220472"/>
  <pageSetup fitToHeight="1" fitToWidth="1" horizontalDpi="300" verticalDpi="300" orientation="portrait" paperSize="9" scale="71" r:id="rId4"/>
  <headerFooter alignWithMargins="0">
    <oddHeader>&amp;C滋賀県高体連テニス部主催大会参加申込書作成手順等</oddHeader>
    <oddFooter>&amp;L&amp;F&amp;A&amp;R&amp;D</oddFoot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4">
    <tabColor indexed="42"/>
  </sheetPr>
  <dimension ref="A1:CK90"/>
  <sheetViews>
    <sheetView showZeros="0" view="pageBreakPreview" zoomScaleSheetLayoutView="100" zoomScalePageLayoutView="0" workbookViewId="0" topLeftCell="A1">
      <selection activeCell="B2" sqref="B2:I69"/>
    </sheetView>
  </sheetViews>
  <sheetFormatPr defaultColWidth="10.58203125" defaultRowHeight="18"/>
  <cols>
    <col min="1" max="1" width="18.66015625" style="18" customWidth="1"/>
    <col min="2" max="2" width="4.16015625" style="18" customWidth="1"/>
    <col min="3" max="3" width="15.41015625" style="18" customWidth="1"/>
    <col min="4" max="4" width="5.41015625" style="18" customWidth="1"/>
    <col min="5" max="5" width="10.66015625" style="18" customWidth="1"/>
    <col min="6" max="6" width="2.660156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7.58203125" style="18" customWidth="1"/>
    <col min="11" max="12" width="10.58203125" style="9" customWidth="1"/>
    <col min="13" max="16384" width="10.58203125" style="18" customWidth="1"/>
  </cols>
  <sheetData>
    <row r="1" spans="8:10" ht="18">
      <c r="H1" s="237"/>
      <c r="I1" s="237"/>
      <c r="J1" s="169"/>
    </row>
    <row r="2" spans="1:12" s="42" customFormat="1" ht="22.5">
      <c r="A2" s="166" t="s">
        <v>376</v>
      </c>
      <c r="B2" s="275" t="str">
        <f>"平成"&amp;年度&amp;"年度  "&amp;"滋賀県秋季高校総体ﾃﾆｽ競技大会"</f>
        <v>平成25年度  滋賀県秋季高校総体ﾃﾆｽ競技大会</v>
      </c>
      <c r="C2" s="276"/>
      <c r="D2" s="276"/>
      <c r="E2" s="276"/>
      <c r="F2" s="276"/>
      <c r="G2" s="276"/>
      <c r="H2" s="276"/>
      <c r="I2" s="276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78" t="s">
        <v>50</v>
      </c>
      <c r="C3" s="278"/>
      <c r="D3" s="278"/>
      <c r="E3" s="283"/>
      <c r="F3" s="283"/>
      <c r="G3" s="283"/>
      <c r="H3" s="283"/>
      <c r="I3" s="283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12" ht="11.25" customHeight="1">
      <c r="A4" s="151"/>
      <c r="J4" s="19"/>
      <c r="K4" s="19"/>
      <c r="L4" s="18"/>
    </row>
    <row r="5" spans="1:12" ht="24.75" customHeight="1" thickBot="1">
      <c r="A5" s="19"/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  <c r="L5" s="18"/>
    </row>
    <row r="6" spans="1:87" ht="11.25" customHeight="1" thickBot="1" thickTop="1">
      <c r="A6" s="104" t="s">
        <v>21</v>
      </c>
      <c r="J6" s="19"/>
      <c r="K6" s="19"/>
      <c r="L6" s="18"/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L7" s="18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L8" s="18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spans="10:12" ht="11.25" customHeight="1">
      <c r="J10" s="19"/>
      <c r="K10" s="19"/>
      <c r="L10" s="18"/>
    </row>
    <row r="11" ht="6" customHeight="1" thickBot="1">
      <c r="J11" s="19"/>
    </row>
    <row r="12" spans="2:11" ht="24.75" customHeight="1" thickBot="1">
      <c r="B12" s="23" t="s">
        <v>0</v>
      </c>
      <c r="C12" s="22" t="s">
        <v>5</v>
      </c>
      <c r="D12" s="22" t="s">
        <v>1</v>
      </c>
      <c r="E12" s="57" t="s">
        <v>2</v>
      </c>
      <c r="F12" s="120" t="s">
        <v>0</v>
      </c>
      <c r="G12" s="43" t="s">
        <v>35</v>
      </c>
      <c r="H12" s="22" t="s">
        <v>5</v>
      </c>
      <c r="I12" s="24" t="s">
        <v>3</v>
      </c>
      <c r="J12" s="56"/>
      <c r="K12" s="36"/>
    </row>
    <row r="13" spans="2:11" ht="14.25" customHeight="1">
      <c r="B13" s="26">
        <v>1</v>
      </c>
      <c r="C13" s="135"/>
      <c r="D13" s="29">
        <f>IF(ISERROR(VLOOKUP(C13,名前コード,2,0)),"",VLOOKUP(C13,名前コード,2,0))</f>
      </c>
      <c r="E13" s="138"/>
      <c r="F13" s="26">
        <v>1</v>
      </c>
      <c r="G13" s="113">
        <f>IF(C13="","",VLOOKUP(C13,名前,4,0))</f>
      </c>
      <c r="H13" s="117">
        <f>C13</f>
        <v>0</v>
      </c>
      <c r="I13" s="282">
        <f>IF(C13="","",本校名)</f>
      </c>
      <c r="J13" s="53"/>
      <c r="K13" s="36"/>
    </row>
    <row r="14" spans="2:11" ht="14.25" customHeight="1">
      <c r="B14" s="27"/>
      <c r="C14" s="136"/>
      <c r="D14" s="28">
        <f>IF(ISERROR(VLOOKUP(C14,名前コード,2,0)),"",VLOOKUP(C14,名前コード,2,0))</f>
      </c>
      <c r="E14" s="139"/>
      <c r="F14" s="27"/>
      <c r="G14" s="45">
        <f>IF(C14="","",VLOOKUP(C14,名前,4,0))</f>
      </c>
      <c r="H14" s="118">
        <f>C14</f>
        <v>0</v>
      </c>
      <c r="I14" s="281"/>
      <c r="J14" s="53"/>
      <c r="K14" s="36"/>
    </row>
    <row r="15" spans="2:11" ht="14.25" customHeight="1">
      <c r="B15" s="30">
        <v>2</v>
      </c>
      <c r="C15" s="137"/>
      <c r="D15" s="114">
        <f>IF(ISERROR(VLOOKUP(C15,名前コード,2,0)),"",VLOOKUP(C15,名前コード,2,0))</f>
      </c>
      <c r="E15" s="140"/>
      <c r="F15" s="115">
        <v>2</v>
      </c>
      <c r="G15" s="116">
        <f>IF(C15="","",VLOOKUP(C15,名前,4,0))</f>
      </c>
      <c r="H15" s="119">
        <f>C15</f>
        <v>0</v>
      </c>
      <c r="I15" s="280">
        <f>IF(C15="","",本校名)</f>
      </c>
      <c r="J15" s="53"/>
      <c r="K15" s="36"/>
    </row>
    <row r="16" spans="2:10" ht="14.25" customHeight="1">
      <c r="B16" s="27"/>
      <c r="C16" s="136"/>
      <c r="D16" s="28">
        <f>IF(ISERROR(VLOOKUP(C16,名前コード,2,0)),"",VLOOKUP(C16,名前コード,2,0))</f>
      </c>
      <c r="E16" s="139"/>
      <c r="F16" s="27"/>
      <c r="G16" s="45">
        <f>IF(C16="","",VLOOKUP(C16,名前,4,0))</f>
      </c>
      <c r="H16" s="118">
        <f>C16</f>
        <v>0</v>
      </c>
      <c r="I16" s="281"/>
      <c r="J16" s="53"/>
    </row>
    <row r="17" spans="2:10" ht="14.25" customHeight="1">
      <c r="B17" s="30">
        <v>3</v>
      </c>
      <c r="C17" s="137"/>
      <c r="D17" s="114">
        <f aca="true" t="shared" si="0" ref="D17:D42">IF(ISERROR(VLOOKUP(C17,名前コード,2,0)),"",VLOOKUP(C17,名前コード,2,0))</f>
      </c>
      <c r="E17" s="140"/>
      <c r="F17" s="115">
        <v>3</v>
      </c>
      <c r="G17" s="116">
        <f aca="true" t="shared" si="1" ref="G17:G42">IF(C17="","",VLOOKUP(C17,名前,4,0))</f>
      </c>
      <c r="H17" s="119">
        <f aca="true" t="shared" si="2" ref="H17:H42">C17</f>
        <v>0</v>
      </c>
      <c r="I17" s="280">
        <f>IF(C17="","",本校名)</f>
      </c>
      <c r="J17" s="53"/>
    </row>
    <row r="18" spans="2:10" ht="14.25" customHeight="1">
      <c r="B18" s="27"/>
      <c r="C18" s="136"/>
      <c r="D18" s="28">
        <f t="shared" si="0"/>
      </c>
      <c r="E18" s="139"/>
      <c r="F18" s="27"/>
      <c r="G18" s="45">
        <f t="shared" si="1"/>
      </c>
      <c r="H18" s="118">
        <f t="shared" si="2"/>
        <v>0</v>
      </c>
      <c r="I18" s="281"/>
      <c r="J18" s="53"/>
    </row>
    <row r="19" spans="2:10" ht="14.25" customHeight="1">
      <c r="B19" s="30">
        <v>4</v>
      </c>
      <c r="C19" s="137"/>
      <c r="D19" s="114">
        <f t="shared" si="0"/>
      </c>
      <c r="E19" s="140"/>
      <c r="F19" s="115">
        <v>4</v>
      </c>
      <c r="G19" s="116">
        <f t="shared" si="1"/>
      </c>
      <c r="H19" s="119">
        <f t="shared" si="2"/>
        <v>0</v>
      </c>
      <c r="I19" s="280">
        <f>IF(C19="","",本校名)</f>
      </c>
      <c r="J19" s="53"/>
    </row>
    <row r="20" spans="2:10" ht="14.25" customHeight="1">
      <c r="B20" s="27"/>
      <c r="C20" s="136"/>
      <c r="D20" s="28">
        <f t="shared" si="0"/>
      </c>
      <c r="E20" s="139"/>
      <c r="F20" s="27"/>
      <c r="G20" s="45">
        <f t="shared" si="1"/>
      </c>
      <c r="H20" s="118">
        <f t="shared" si="2"/>
        <v>0</v>
      </c>
      <c r="I20" s="281"/>
      <c r="J20" s="53"/>
    </row>
    <row r="21" spans="2:10" ht="14.25" customHeight="1">
      <c r="B21" s="30">
        <v>5</v>
      </c>
      <c r="C21" s="137"/>
      <c r="D21" s="114">
        <f t="shared" si="0"/>
      </c>
      <c r="E21" s="140"/>
      <c r="F21" s="115">
        <v>5</v>
      </c>
      <c r="G21" s="116">
        <f t="shared" si="1"/>
      </c>
      <c r="H21" s="119">
        <f t="shared" si="2"/>
        <v>0</v>
      </c>
      <c r="I21" s="280">
        <f>IF(C21="","",本校名)</f>
      </c>
      <c r="J21" s="53"/>
    </row>
    <row r="22" spans="2:10" ht="14.25" customHeight="1">
      <c r="B22" s="27"/>
      <c r="C22" s="136"/>
      <c r="D22" s="28">
        <f t="shared" si="0"/>
      </c>
      <c r="E22" s="139"/>
      <c r="F22" s="27"/>
      <c r="G22" s="45">
        <f t="shared" si="1"/>
      </c>
      <c r="H22" s="118">
        <f t="shared" si="2"/>
        <v>0</v>
      </c>
      <c r="I22" s="281"/>
      <c r="J22" s="53"/>
    </row>
    <row r="23" spans="2:10" ht="14.25" customHeight="1">
      <c r="B23" s="30">
        <v>6</v>
      </c>
      <c r="C23" s="137"/>
      <c r="D23" s="114">
        <f t="shared" si="0"/>
      </c>
      <c r="E23" s="140"/>
      <c r="F23" s="115">
        <v>6</v>
      </c>
      <c r="G23" s="116">
        <f t="shared" si="1"/>
      </c>
      <c r="H23" s="119">
        <f t="shared" si="2"/>
        <v>0</v>
      </c>
      <c r="I23" s="280">
        <f>IF(C23="","",本校名)</f>
      </c>
      <c r="J23" s="53"/>
    </row>
    <row r="24" spans="2:10" ht="14.25" customHeight="1">
      <c r="B24" s="27"/>
      <c r="C24" s="136"/>
      <c r="D24" s="28">
        <f t="shared" si="0"/>
      </c>
      <c r="E24" s="139"/>
      <c r="F24" s="27"/>
      <c r="G24" s="45">
        <f t="shared" si="1"/>
      </c>
      <c r="H24" s="118">
        <f t="shared" si="2"/>
        <v>0</v>
      </c>
      <c r="I24" s="281"/>
      <c r="J24" s="53"/>
    </row>
    <row r="25" spans="2:10" ht="14.25" customHeight="1">
      <c r="B25" s="30">
        <v>7</v>
      </c>
      <c r="C25" s="137"/>
      <c r="D25" s="114">
        <f t="shared" si="0"/>
      </c>
      <c r="E25" s="140"/>
      <c r="F25" s="115">
        <v>7</v>
      </c>
      <c r="G25" s="116">
        <f t="shared" si="1"/>
      </c>
      <c r="H25" s="119">
        <f t="shared" si="2"/>
        <v>0</v>
      </c>
      <c r="I25" s="280">
        <f>IF(C25="","",本校名)</f>
      </c>
      <c r="J25" s="53"/>
    </row>
    <row r="26" spans="2:10" ht="14.25" customHeight="1">
      <c r="B26" s="27"/>
      <c r="C26" s="136"/>
      <c r="D26" s="28">
        <f t="shared" si="0"/>
      </c>
      <c r="E26" s="139"/>
      <c r="F26" s="27"/>
      <c r="G26" s="45">
        <f t="shared" si="1"/>
      </c>
      <c r="H26" s="118">
        <f t="shared" si="2"/>
        <v>0</v>
      </c>
      <c r="I26" s="281"/>
      <c r="J26" s="53"/>
    </row>
    <row r="27" spans="2:10" ht="14.25" customHeight="1">
      <c r="B27" s="30">
        <v>8</v>
      </c>
      <c r="C27" s="137"/>
      <c r="D27" s="114">
        <f t="shared" si="0"/>
      </c>
      <c r="E27" s="140"/>
      <c r="F27" s="115">
        <v>8</v>
      </c>
      <c r="G27" s="116">
        <f t="shared" si="1"/>
      </c>
      <c r="H27" s="119">
        <f t="shared" si="2"/>
        <v>0</v>
      </c>
      <c r="I27" s="280">
        <f>IF(C27="","",本校名)</f>
      </c>
      <c r="J27" s="53"/>
    </row>
    <row r="28" spans="2:10" ht="14.25" customHeight="1">
      <c r="B28" s="27"/>
      <c r="C28" s="136"/>
      <c r="D28" s="28">
        <f t="shared" si="0"/>
      </c>
      <c r="E28" s="139"/>
      <c r="F28" s="27"/>
      <c r="G28" s="45">
        <f t="shared" si="1"/>
      </c>
      <c r="H28" s="118">
        <f t="shared" si="2"/>
        <v>0</v>
      </c>
      <c r="I28" s="281"/>
      <c r="J28" s="53"/>
    </row>
    <row r="29" spans="2:10" ht="14.25" customHeight="1">
      <c r="B29" s="30">
        <v>9</v>
      </c>
      <c r="C29" s="137"/>
      <c r="D29" s="114">
        <f t="shared" si="0"/>
      </c>
      <c r="E29" s="140"/>
      <c r="F29" s="115">
        <v>9</v>
      </c>
      <c r="G29" s="116">
        <f t="shared" si="1"/>
      </c>
      <c r="H29" s="119">
        <f t="shared" si="2"/>
        <v>0</v>
      </c>
      <c r="I29" s="280">
        <f>IF(C29="","",本校名)</f>
      </c>
      <c r="J29" s="53"/>
    </row>
    <row r="30" spans="2:10" ht="14.25" customHeight="1">
      <c r="B30" s="27"/>
      <c r="C30" s="136"/>
      <c r="D30" s="28">
        <f t="shared" si="0"/>
      </c>
      <c r="E30" s="139"/>
      <c r="F30" s="27"/>
      <c r="G30" s="45">
        <f t="shared" si="1"/>
      </c>
      <c r="H30" s="118">
        <f t="shared" si="2"/>
        <v>0</v>
      </c>
      <c r="I30" s="281"/>
      <c r="J30" s="53"/>
    </row>
    <row r="31" spans="2:10" ht="14.25" customHeight="1">
      <c r="B31" s="30">
        <v>10</v>
      </c>
      <c r="C31" s="137"/>
      <c r="D31" s="114">
        <f t="shared" si="0"/>
      </c>
      <c r="E31" s="140"/>
      <c r="F31" s="115">
        <v>10</v>
      </c>
      <c r="G31" s="116">
        <f t="shared" si="1"/>
      </c>
      <c r="H31" s="119">
        <f t="shared" si="2"/>
        <v>0</v>
      </c>
      <c r="I31" s="280">
        <f>IF(C31="","",本校名)</f>
      </c>
      <c r="J31" s="53"/>
    </row>
    <row r="32" spans="2:10" ht="14.25" customHeight="1">
      <c r="B32" s="27"/>
      <c r="C32" s="136"/>
      <c r="D32" s="28">
        <f t="shared" si="0"/>
      </c>
      <c r="E32" s="139"/>
      <c r="F32" s="27"/>
      <c r="G32" s="45">
        <f t="shared" si="1"/>
      </c>
      <c r="H32" s="118">
        <f t="shared" si="2"/>
        <v>0</v>
      </c>
      <c r="I32" s="281"/>
      <c r="J32" s="53"/>
    </row>
    <row r="33" spans="2:10" ht="14.25" customHeight="1">
      <c r="B33" s="30">
        <v>11</v>
      </c>
      <c r="C33" s="137"/>
      <c r="D33" s="114">
        <f t="shared" si="0"/>
      </c>
      <c r="E33" s="140"/>
      <c r="F33" s="115">
        <v>11</v>
      </c>
      <c r="G33" s="116">
        <f t="shared" si="1"/>
      </c>
      <c r="H33" s="119">
        <f t="shared" si="2"/>
        <v>0</v>
      </c>
      <c r="I33" s="280">
        <f>IF(C33="","",本校名)</f>
      </c>
      <c r="J33" s="53"/>
    </row>
    <row r="34" spans="2:10" ht="14.25" customHeight="1">
      <c r="B34" s="27"/>
      <c r="C34" s="136"/>
      <c r="D34" s="28">
        <f t="shared" si="0"/>
      </c>
      <c r="E34" s="139"/>
      <c r="F34" s="27"/>
      <c r="G34" s="45">
        <f t="shared" si="1"/>
      </c>
      <c r="H34" s="118">
        <f t="shared" si="2"/>
        <v>0</v>
      </c>
      <c r="I34" s="281"/>
      <c r="J34" s="53"/>
    </row>
    <row r="35" spans="2:10" ht="14.25" customHeight="1">
      <c r="B35" s="30">
        <v>12</v>
      </c>
      <c r="C35" s="137"/>
      <c r="D35" s="114">
        <f t="shared" si="0"/>
      </c>
      <c r="E35" s="140"/>
      <c r="F35" s="115">
        <v>12</v>
      </c>
      <c r="G35" s="116">
        <f t="shared" si="1"/>
      </c>
      <c r="H35" s="119">
        <f t="shared" si="2"/>
        <v>0</v>
      </c>
      <c r="I35" s="280">
        <f>IF(C35="","",本校名)</f>
      </c>
      <c r="J35" s="53"/>
    </row>
    <row r="36" spans="2:10" ht="14.25" customHeight="1">
      <c r="B36" s="27"/>
      <c r="C36" s="136"/>
      <c r="D36" s="28">
        <f t="shared" si="0"/>
      </c>
      <c r="E36" s="139"/>
      <c r="F36" s="27"/>
      <c r="G36" s="45">
        <f t="shared" si="1"/>
      </c>
      <c r="H36" s="118">
        <f t="shared" si="2"/>
        <v>0</v>
      </c>
      <c r="I36" s="281"/>
      <c r="J36" s="53"/>
    </row>
    <row r="37" spans="2:10" ht="14.25" customHeight="1">
      <c r="B37" s="30">
        <v>13</v>
      </c>
      <c r="C37" s="137"/>
      <c r="D37" s="114">
        <f t="shared" si="0"/>
      </c>
      <c r="E37" s="140"/>
      <c r="F37" s="115">
        <v>13</v>
      </c>
      <c r="G37" s="116">
        <f t="shared" si="1"/>
      </c>
      <c r="H37" s="119">
        <f t="shared" si="2"/>
        <v>0</v>
      </c>
      <c r="I37" s="280">
        <f>IF(C37="","",本校名)</f>
      </c>
      <c r="J37" s="53"/>
    </row>
    <row r="38" spans="2:10" ht="14.25" customHeight="1">
      <c r="B38" s="27"/>
      <c r="C38" s="136"/>
      <c r="D38" s="28">
        <f t="shared" si="0"/>
      </c>
      <c r="E38" s="139"/>
      <c r="F38" s="27"/>
      <c r="G38" s="45">
        <f t="shared" si="1"/>
      </c>
      <c r="H38" s="118">
        <f t="shared" si="2"/>
        <v>0</v>
      </c>
      <c r="I38" s="281"/>
      <c r="J38" s="53"/>
    </row>
    <row r="39" spans="2:10" ht="14.25" customHeight="1">
      <c r="B39" s="30">
        <v>14</v>
      </c>
      <c r="C39" s="137"/>
      <c r="D39" s="114">
        <f t="shared" si="0"/>
      </c>
      <c r="E39" s="140"/>
      <c r="F39" s="115">
        <v>14</v>
      </c>
      <c r="G39" s="116">
        <f t="shared" si="1"/>
      </c>
      <c r="H39" s="119">
        <f t="shared" si="2"/>
        <v>0</v>
      </c>
      <c r="I39" s="280">
        <f>IF(C39="","",本校名)</f>
      </c>
      <c r="J39" s="53"/>
    </row>
    <row r="40" spans="2:10" ht="14.25" customHeight="1">
      <c r="B40" s="27"/>
      <c r="C40" s="136"/>
      <c r="D40" s="28">
        <f t="shared" si="0"/>
      </c>
      <c r="E40" s="139"/>
      <c r="F40" s="27"/>
      <c r="G40" s="45">
        <f t="shared" si="1"/>
      </c>
      <c r="H40" s="118">
        <f t="shared" si="2"/>
        <v>0</v>
      </c>
      <c r="I40" s="281"/>
      <c r="J40" s="53"/>
    </row>
    <row r="41" spans="2:10" ht="14.25" customHeight="1">
      <c r="B41" s="30">
        <v>15</v>
      </c>
      <c r="C41" s="137"/>
      <c r="D41" s="114">
        <f t="shared" si="0"/>
      </c>
      <c r="E41" s="140"/>
      <c r="F41" s="115">
        <v>15</v>
      </c>
      <c r="G41" s="116">
        <f t="shared" si="1"/>
      </c>
      <c r="H41" s="119">
        <f t="shared" si="2"/>
        <v>0</v>
      </c>
      <c r="I41" s="280">
        <f>IF(C41="","",本校名)</f>
      </c>
      <c r="J41" s="53"/>
    </row>
    <row r="42" spans="2:10" ht="14.25" customHeight="1" thickBot="1">
      <c r="B42" s="31"/>
      <c r="C42" s="136"/>
      <c r="D42" s="28">
        <f t="shared" si="0"/>
      </c>
      <c r="E42" s="139"/>
      <c r="F42" s="27"/>
      <c r="G42" s="45">
        <f t="shared" si="1"/>
      </c>
      <c r="H42" s="118">
        <f t="shared" si="2"/>
        <v>0</v>
      </c>
      <c r="I42" s="281"/>
      <c r="J42" s="53"/>
    </row>
    <row r="43" spans="2:10" ht="24.75" customHeight="1">
      <c r="B43" s="59" t="s">
        <v>4</v>
      </c>
      <c r="C43" s="58"/>
      <c r="D43" s="58"/>
      <c r="E43" s="58"/>
      <c r="F43" s="58"/>
      <c r="G43" s="58"/>
      <c r="H43" s="58"/>
      <c r="I43" s="58"/>
      <c r="J43" s="44"/>
    </row>
    <row r="44" spans="3:8" ht="24.75" customHeight="1">
      <c r="C44" s="8"/>
      <c r="D44" s="8"/>
      <c r="E44" s="8" t="s">
        <v>34</v>
      </c>
      <c r="H44" s="8"/>
    </row>
    <row r="45" spans="5:10" ht="24.75" customHeight="1">
      <c r="E45" s="50" t="str">
        <f>本校名&amp;"高等学校長"</f>
        <v>石部高等学校長</v>
      </c>
      <c r="H45" s="50"/>
      <c r="I45" s="55" t="s">
        <v>15</v>
      </c>
      <c r="J45" s="9"/>
    </row>
    <row r="46" spans="5:10" ht="24.75" customHeight="1">
      <c r="E46" s="50"/>
      <c r="H46" s="239">
        <f>IF(C58="","","No.2/2")</f>
      </c>
      <c r="I46" s="25"/>
      <c r="J46" s="9"/>
    </row>
    <row r="47" spans="1:12" s="42" customFormat="1" ht="21">
      <c r="A47" s="166" t="s">
        <v>49</v>
      </c>
      <c r="B47" s="105" t="str">
        <f>$B$2</f>
        <v>平成25年度  滋賀県秋季高校総体ﾃﾆｽ競技大会</v>
      </c>
      <c r="C47" s="97"/>
      <c r="D47" s="50"/>
      <c r="E47" s="96"/>
      <c r="F47" s="97"/>
      <c r="G47" s="96"/>
      <c r="H47" s="96"/>
      <c r="I47" s="96"/>
      <c r="J47" s="52"/>
      <c r="K47" s="52"/>
      <c r="L47" s="47"/>
    </row>
    <row r="48" spans="1:19" s="42" customFormat="1" ht="29.25" customHeight="1">
      <c r="A48" s="165" t="s">
        <v>48</v>
      </c>
      <c r="B48" s="284" t="s">
        <v>50</v>
      </c>
      <c r="C48" s="278"/>
      <c r="D48" s="278"/>
      <c r="E48" s="283"/>
      <c r="F48" s="283"/>
      <c r="G48" s="283"/>
      <c r="H48" s="283"/>
      <c r="I48" s="283"/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2" ht="11.25" customHeight="1">
      <c r="A49" s="42"/>
      <c r="J49" s="19"/>
      <c r="K49" s="19"/>
      <c r="L49" s="18"/>
    </row>
    <row r="50" spans="2:12" ht="24.75" customHeight="1" thickBot="1">
      <c r="B50" s="62" t="str">
        <f>"学校名   "&amp;本校名&amp;"高等学校"</f>
        <v>学校名   石部高等学校</v>
      </c>
      <c r="C50" s="15"/>
      <c r="D50" s="15"/>
      <c r="E50" s="15"/>
      <c r="F50" s="14" t="str">
        <f>"顧問名　　　"&amp;顧問名</f>
        <v>顧問名　　　</v>
      </c>
      <c r="G50" s="15"/>
      <c r="H50" s="15"/>
      <c r="I50" s="15"/>
      <c r="J50" s="36"/>
      <c r="K50" s="36"/>
      <c r="L50" s="18"/>
    </row>
    <row r="51" spans="1:87" ht="11.25" customHeight="1" thickBot="1" thickTop="1">
      <c r="A51" s="104" t="s">
        <v>21</v>
      </c>
      <c r="J51" s="19"/>
      <c r="K51" s="19"/>
      <c r="L51" s="18"/>
      <c r="CB51" s="62"/>
      <c r="CC51" s="62"/>
      <c r="CD51" s="62"/>
      <c r="CE51" s="62"/>
      <c r="CF51" s="62"/>
      <c r="CG51" s="62"/>
      <c r="CH51" s="62"/>
      <c r="CI51" s="62"/>
    </row>
    <row r="52" spans="2:89" ht="24.75" customHeight="1" thickBot="1" thickTop="1">
      <c r="B52" s="15" t="str">
        <f>"所在地　　　"&amp;所在地</f>
        <v>所在地　　　湖南市丸山2丁目3-1</v>
      </c>
      <c r="C52" s="15"/>
      <c r="D52" s="15"/>
      <c r="E52" s="15"/>
      <c r="F52" s="14" t="str">
        <f>"電話番号　"&amp;電話番号</f>
        <v>電話番号　0748-77-0311</v>
      </c>
      <c r="G52" s="15"/>
      <c r="H52" s="15"/>
      <c r="I52" s="15"/>
      <c r="J52" s="36"/>
      <c r="K52" s="36"/>
      <c r="L52" s="18"/>
      <c r="CA52" s="20"/>
      <c r="CB52" s="20"/>
      <c r="CC52" s="20"/>
      <c r="CD52" s="20"/>
      <c r="CE52" s="20"/>
      <c r="CF52" s="20"/>
      <c r="CG52" s="20"/>
      <c r="CH52" s="21"/>
      <c r="CI52" s="19"/>
      <c r="CJ52" s="19"/>
      <c r="CK52" s="19"/>
    </row>
    <row r="53" spans="2:88" ht="16.5" customHeight="1" thickBot="1" thickTop="1">
      <c r="B53" s="79" t="s">
        <v>22</v>
      </c>
      <c r="C53" s="37"/>
      <c r="D53" s="37"/>
      <c r="E53" s="37"/>
      <c r="F53" s="37"/>
      <c r="G53" s="37"/>
      <c r="H53" s="37"/>
      <c r="I53" s="36"/>
      <c r="J53" s="36"/>
      <c r="K53" s="36"/>
      <c r="L53" s="18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13" ht="21" customHeight="1" thickBot="1" thickTop="1">
      <c r="A54"/>
      <c r="B54" s="98">
        <v>3</v>
      </c>
      <c r="C54" s="99" t="s">
        <v>27</v>
      </c>
      <c r="D54" s="99">
        <v>2</v>
      </c>
      <c r="E54" s="100" t="s">
        <v>29</v>
      </c>
      <c r="F54" s="101">
        <v>3</v>
      </c>
      <c r="G54" s="102">
        <v>210101</v>
      </c>
      <c r="H54" s="99" t="s">
        <v>27</v>
      </c>
      <c r="I54" s="103" t="s">
        <v>28</v>
      </c>
      <c r="J54" s="76"/>
      <c r="K54" s="77"/>
      <c r="L54" s="78"/>
      <c r="M54" s="51"/>
    </row>
    <row r="55" spans="10:12" ht="11.25" customHeight="1">
      <c r="J55" s="19"/>
      <c r="K55" s="19"/>
      <c r="L55" s="18"/>
    </row>
    <row r="56" ht="6" customHeight="1" thickBot="1">
      <c r="J56" s="19"/>
    </row>
    <row r="57" spans="2:11" ht="24.75" customHeight="1" thickBot="1">
      <c r="B57" s="23" t="s">
        <v>0</v>
      </c>
      <c r="C57" s="22" t="s">
        <v>5</v>
      </c>
      <c r="D57" s="22" t="s">
        <v>1</v>
      </c>
      <c r="E57" s="57" t="s">
        <v>2</v>
      </c>
      <c r="F57" s="120" t="s">
        <v>0</v>
      </c>
      <c r="G57" s="43" t="s">
        <v>35</v>
      </c>
      <c r="H57" s="22" t="s">
        <v>5</v>
      </c>
      <c r="I57" s="24" t="s">
        <v>3</v>
      </c>
      <c r="J57" s="56"/>
      <c r="K57" s="36"/>
    </row>
    <row r="58" spans="2:11" ht="14.25" customHeight="1">
      <c r="B58" s="26">
        <v>16</v>
      </c>
      <c r="C58" s="135"/>
      <c r="D58" s="29">
        <f>IF(ISERROR(VLOOKUP(C58,名前コード,2,0)),"",VLOOKUP(C58,名前コード,2,0))</f>
      </c>
      <c r="E58" s="138"/>
      <c r="F58" s="26">
        <v>16</v>
      </c>
      <c r="G58" s="113">
        <f>IF(C58="","",VLOOKUP(C58,名前,4,0))</f>
      </c>
      <c r="H58" s="117">
        <f>C58</f>
        <v>0</v>
      </c>
      <c r="I58" s="282">
        <f>IF(C58="","",本校名)</f>
      </c>
      <c r="J58" s="53"/>
      <c r="K58" s="36"/>
    </row>
    <row r="59" spans="2:11" ht="14.25" customHeight="1">
      <c r="B59" s="27"/>
      <c r="C59" s="136"/>
      <c r="D59" s="28">
        <f>IF(ISERROR(VLOOKUP(C59,名前コード,2,0)),"",VLOOKUP(C59,名前コード,2,0))</f>
      </c>
      <c r="E59" s="139"/>
      <c r="F59" s="27"/>
      <c r="G59" s="45">
        <f>IF(C59="","",VLOOKUP(C59,名前,4,0))</f>
      </c>
      <c r="H59" s="118">
        <f>C59</f>
        <v>0</v>
      </c>
      <c r="I59" s="281"/>
      <c r="J59" s="53"/>
      <c r="K59" s="36"/>
    </row>
    <row r="60" spans="2:11" ht="14.25" customHeight="1">
      <c r="B60" s="30">
        <v>17</v>
      </c>
      <c r="C60" s="137"/>
      <c r="D60" s="114">
        <f>IF(ISERROR(VLOOKUP(C60,名前コード,2,0)),"",VLOOKUP(C60,名前コード,2,0))</f>
      </c>
      <c r="E60" s="140"/>
      <c r="F60" s="115">
        <v>17</v>
      </c>
      <c r="G60" s="116">
        <f>IF(C60="","",VLOOKUP(C60,名前,4,0))</f>
      </c>
      <c r="H60" s="119">
        <f>C60</f>
        <v>0</v>
      </c>
      <c r="I60" s="280">
        <f>IF(C60="","",本校名)</f>
      </c>
      <c r="J60" s="53"/>
      <c r="K60" s="36"/>
    </row>
    <row r="61" spans="2:10" ht="14.25" customHeight="1">
      <c r="B61" s="27"/>
      <c r="C61" s="136"/>
      <c r="D61" s="28">
        <f>IF(ISERROR(VLOOKUP(C61,名前コード,2,0)),"",VLOOKUP(C61,名前コード,2,0))</f>
      </c>
      <c r="E61" s="139"/>
      <c r="F61" s="27"/>
      <c r="G61" s="45">
        <f>IF(C61="","",VLOOKUP(C61,名前,4,0))</f>
      </c>
      <c r="H61" s="118">
        <f>C61</f>
        <v>0</v>
      </c>
      <c r="I61" s="281"/>
      <c r="J61" s="53"/>
    </row>
    <row r="62" spans="2:10" ht="14.25" customHeight="1">
      <c r="B62" s="30">
        <v>18</v>
      </c>
      <c r="C62" s="137"/>
      <c r="D62" s="114">
        <f aca="true" t="shared" si="3" ref="D62:D87">IF(ISERROR(VLOOKUP(C62,名前コード,2,0)),"",VLOOKUP(C62,名前コード,2,0))</f>
      </c>
      <c r="E62" s="140"/>
      <c r="F62" s="115">
        <v>18</v>
      </c>
      <c r="G62" s="116">
        <f aca="true" t="shared" si="4" ref="G62:G87">IF(C62="","",VLOOKUP(C62,名前,4,0))</f>
      </c>
      <c r="H62" s="119">
        <f aca="true" t="shared" si="5" ref="H62:H87">C62</f>
        <v>0</v>
      </c>
      <c r="I62" s="280">
        <f>IF(C62="","",本校名)</f>
      </c>
      <c r="J62" s="53"/>
    </row>
    <row r="63" spans="2:10" ht="14.25" customHeight="1">
      <c r="B63" s="27"/>
      <c r="C63" s="136"/>
      <c r="D63" s="28">
        <f t="shared" si="3"/>
      </c>
      <c r="E63" s="139"/>
      <c r="F63" s="27"/>
      <c r="G63" s="45">
        <f t="shared" si="4"/>
      </c>
      <c r="H63" s="118">
        <f t="shared" si="5"/>
        <v>0</v>
      </c>
      <c r="I63" s="281"/>
      <c r="J63" s="53"/>
    </row>
    <row r="64" spans="2:10" ht="14.25" customHeight="1">
      <c r="B64" s="30">
        <v>19</v>
      </c>
      <c r="C64" s="137"/>
      <c r="D64" s="114">
        <f t="shared" si="3"/>
      </c>
      <c r="E64" s="140"/>
      <c r="F64" s="115">
        <v>19</v>
      </c>
      <c r="G64" s="116">
        <f t="shared" si="4"/>
      </c>
      <c r="H64" s="119">
        <f t="shared" si="5"/>
        <v>0</v>
      </c>
      <c r="I64" s="280">
        <f>IF(C64="","",本校名)</f>
      </c>
      <c r="J64" s="53"/>
    </row>
    <row r="65" spans="2:10" ht="14.25" customHeight="1">
      <c r="B65" s="27"/>
      <c r="C65" s="136"/>
      <c r="D65" s="28">
        <f t="shared" si="3"/>
      </c>
      <c r="E65" s="139"/>
      <c r="F65" s="27"/>
      <c r="G65" s="45">
        <f t="shared" si="4"/>
      </c>
      <c r="H65" s="118">
        <f t="shared" si="5"/>
        <v>0</v>
      </c>
      <c r="I65" s="281"/>
      <c r="J65" s="53"/>
    </row>
    <row r="66" spans="2:10" ht="14.25" customHeight="1">
      <c r="B66" s="30">
        <v>20</v>
      </c>
      <c r="C66" s="137"/>
      <c r="D66" s="114">
        <f t="shared" si="3"/>
      </c>
      <c r="E66" s="140"/>
      <c r="F66" s="115">
        <v>20</v>
      </c>
      <c r="G66" s="116">
        <f t="shared" si="4"/>
      </c>
      <c r="H66" s="119">
        <f t="shared" si="5"/>
        <v>0</v>
      </c>
      <c r="I66" s="280">
        <f>IF(C66="","",本校名)</f>
      </c>
      <c r="J66" s="53"/>
    </row>
    <row r="67" spans="2:10" ht="14.25" customHeight="1">
      <c r="B67" s="27"/>
      <c r="C67" s="136"/>
      <c r="D67" s="28">
        <f t="shared" si="3"/>
      </c>
      <c r="E67" s="139"/>
      <c r="F67" s="27"/>
      <c r="G67" s="45">
        <f t="shared" si="4"/>
      </c>
      <c r="H67" s="118">
        <f t="shared" si="5"/>
        <v>0</v>
      </c>
      <c r="I67" s="281"/>
      <c r="J67" s="53"/>
    </row>
    <row r="68" spans="2:10" ht="14.25" customHeight="1">
      <c r="B68" s="30">
        <v>21</v>
      </c>
      <c r="C68" s="137"/>
      <c r="D68" s="114">
        <f t="shared" si="3"/>
      </c>
      <c r="E68" s="140"/>
      <c r="F68" s="115">
        <v>21</v>
      </c>
      <c r="G68" s="116">
        <f t="shared" si="4"/>
      </c>
      <c r="H68" s="119">
        <f t="shared" si="5"/>
        <v>0</v>
      </c>
      <c r="I68" s="280">
        <f>IF(C68="","",本校名)</f>
      </c>
      <c r="J68" s="53"/>
    </row>
    <row r="69" spans="2:10" ht="14.25" customHeight="1">
      <c r="B69" s="27"/>
      <c r="C69" s="136"/>
      <c r="D69" s="28">
        <f t="shared" si="3"/>
      </c>
      <c r="E69" s="139"/>
      <c r="F69" s="27"/>
      <c r="G69" s="45">
        <f t="shared" si="4"/>
      </c>
      <c r="H69" s="118">
        <f t="shared" si="5"/>
        <v>0</v>
      </c>
      <c r="I69" s="281"/>
      <c r="J69" s="53"/>
    </row>
    <row r="70" spans="2:10" ht="14.25" customHeight="1">
      <c r="B70" s="30">
        <v>22</v>
      </c>
      <c r="C70" s="137"/>
      <c r="D70" s="114">
        <f t="shared" si="3"/>
      </c>
      <c r="E70" s="140"/>
      <c r="F70" s="115">
        <v>22</v>
      </c>
      <c r="G70" s="116">
        <f t="shared" si="4"/>
      </c>
      <c r="H70" s="119">
        <f t="shared" si="5"/>
        <v>0</v>
      </c>
      <c r="I70" s="280">
        <f>IF(C70="","",本校名)</f>
      </c>
      <c r="J70" s="53"/>
    </row>
    <row r="71" spans="2:10" ht="14.25" customHeight="1">
      <c r="B71" s="27"/>
      <c r="C71" s="136"/>
      <c r="D71" s="28">
        <f t="shared" si="3"/>
      </c>
      <c r="E71" s="139"/>
      <c r="F71" s="27"/>
      <c r="G71" s="45">
        <f t="shared" si="4"/>
      </c>
      <c r="H71" s="118">
        <f t="shared" si="5"/>
        <v>0</v>
      </c>
      <c r="I71" s="281"/>
      <c r="J71" s="53"/>
    </row>
    <row r="72" spans="2:10" ht="14.25" customHeight="1">
      <c r="B72" s="30">
        <v>23</v>
      </c>
      <c r="C72" s="137"/>
      <c r="D72" s="114">
        <f t="shared" si="3"/>
      </c>
      <c r="E72" s="140"/>
      <c r="F72" s="115">
        <v>23</v>
      </c>
      <c r="G72" s="116">
        <f t="shared" si="4"/>
      </c>
      <c r="H72" s="119">
        <f t="shared" si="5"/>
        <v>0</v>
      </c>
      <c r="I72" s="280">
        <f>IF(C72="","",本校名)</f>
      </c>
      <c r="J72" s="53"/>
    </row>
    <row r="73" spans="2:10" ht="14.25" customHeight="1">
      <c r="B73" s="27"/>
      <c r="C73" s="136"/>
      <c r="D73" s="28">
        <f t="shared" si="3"/>
      </c>
      <c r="E73" s="139"/>
      <c r="F73" s="27"/>
      <c r="G73" s="45">
        <f t="shared" si="4"/>
      </c>
      <c r="H73" s="118">
        <f t="shared" si="5"/>
        <v>0</v>
      </c>
      <c r="I73" s="281"/>
      <c r="J73" s="53"/>
    </row>
    <row r="74" spans="2:10" ht="14.25" customHeight="1">
      <c r="B74" s="30">
        <v>24</v>
      </c>
      <c r="C74" s="137"/>
      <c r="D74" s="114">
        <f t="shared" si="3"/>
      </c>
      <c r="E74" s="140"/>
      <c r="F74" s="115">
        <v>24</v>
      </c>
      <c r="G74" s="116">
        <f t="shared" si="4"/>
      </c>
      <c r="H74" s="119">
        <f t="shared" si="5"/>
        <v>0</v>
      </c>
      <c r="I74" s="280">
        <f>IF(C74="","",本校名)</f>
      </c>
      <c r="J74" s="53"/>
    </row>
    <row r="75" spans="2:10" ht="14.25" customHeight="1">
      <c r="B75" s="27"/>
      <c r="C75" s="136"/>
      <c r="D75" s="28">
        <f t="shared" si="3"/>
      </c>
      <c r="E75" s="139"/>
      <c r="F75" s="27"/>
      <c r="G75" s="45">
        <f t="shared" si="4"/>
      </c>
      <c r="H75" s="118">
        <f t="shared" si="5"/>
        <v>0</v>
      </c>
      <c r="I75" s="281"/>
      <c r="J75" s="53"/>
    </row>
    <row r="76" spans="2:10" ht="14.25" customHeight="1">
      <c r="B76" s="30">
        <v>25</v>
      </c>
      <c r="C76" s="137"/>
      <c r="D76" s="114">
        <f t="shared" si="3"/>
      </c>
      <c r="E76" s="140"/>
      <c r="F76" s="115">
        <v>25</v>
      </c>
      <c r="G76" s="116">
        <f t="shared" si="4"/>
      </c>
      <c r="H76" s="119">
        <f t="shared" si="5"/>
        <v>0</v>
      </c>
      <c r="I76" s="280">
        <f>IF(C76="","",本校名)</f>
      </c>
      <c r="J76" s="53"/>
    </row>
    <row r="77" spans="2:10" ht="14.25" customHeight="1">
      <c r="B77" s="27"/>
      <c r="C77" s="136"/>
      <c r="D77" s="28">
        <f t="shared" si="3"/>
      </c>
      <c r="E77" s="139"/>
      <c r="F77" s="27"/>
      <c r="G77" s="45">
        <f t="shared" si="4"/>
      </c>
      <c r="H77" s="118">
        <f t="shared" si="5"/>
        <v>0</v>
      </c>
      <c r="I77" s="281"/>
      <c r="J77" s="53"/>
    </row>
    <row r="78" spans="2:10" ht="14.25" customHeight="1">
      <c r="B78" s="30">
        <v>26</v>
      </c>
      <c r="C78" s="137"/>
      <c r="D78" s="114">
        <f t="shared" si="3"/>
      </c>
      <c r="E78" s="140"/>
      <c r="F78" s="115">
        <v>26</v>
      </c>
      <c r="G78" s="116">
        <f t="shared" si="4"/>
      </c>
      <c r="H78" s="119">
        <f t="shared" si="5"/>
        <v>0</v>
      </c>
      <c r="I78" s="280">
        <f>IF(C78="","",本校名)</f>
      </c>
      <c r="J78" s="53"/>
    </row>
    <row r="79" spans="2:10" ht="14.25" customHeight="1">
      <c r="B79" s="27"/>
      <c r="C79" s="136"/>
      <c r="D79" s="28">
        <f t="shared" si="3"/>
      </c>
      <c r="E79" s="139"/>
      <c r="F79" s="27"/>
      <c r="G79" s="45">
        <f t="shared" si="4"/>
      </c>
      <c r="H79" s="118">
        <f t="shared" si="5"/>
        <v>0</v>
      </c>
      <c r="I79" s="281"/>
      <c r="J79" s="53"/>
    </row>
    <row r="80" spans="2:10" ht="14.25" customHeight="1">
      <c r="B80" s="30">
        <v>27</v>
      </c>
      <c r="C80" s="137"/>
      <c r="D80" s="114">
        <f t="shared" si="3"/>
      </c>
      <c r="E80" s="140"/>
      <c r="F80" s="115">
        <v>27</v>
      </c>
      <c r="G80" s="116">
        <f t="shared" si="4"/>
      </c>
      <c r="H80" s="119">
        <f t="shared" si="5"/>
        <v>0</v>
      </c>
      <c r="I80" s="280">
        <f>IF(C80="","",本校名)</f>
      </c>
      <c r="J80" s="53"/>
    </row>
    <row r="81" spans="2:10" ht="14.25" customHeight="1">
      <c r="B81" s="27"/>
      <c r="C81" s="136"/>
      <c r="D81" s="28">
        <f t="shared" si="3"/>
      </c>
      <c r="E81" s="139"/>
      <c r="F81" s="27"/>
      <c r="G81" s="45">
        <f t="shared" si="4"/>
      </c>
      <c r="H81" s="118">
        <f t="shared" si="5"/>
        <v>0</v>
      </c>
      <c r="I81" s="281"/>
      <c r="J81" s="53"/>
    </row>
    <row r="82" spans="2:10" ht="14.25" customHeight="1">
      <c r="B82" s="30">
        <v>28</v>
      </c>
      <c r="C82" s="137"/>
      <c r="D82" s="114">
        <f t="shared" si="3"/>
      </c>
      <c r="E82" s="140"/>
      <c r="F82" s="115">
        <v>28</v>
      </c>
      <c r="G82" s="116">
        <f t="shared" si="4"/>
      </c>
      <c r="H82" s="119">
        <f t="shared" si="5"/>
        <v>0</v>
      </c>
      <c r="I82" s="280">
        <f>IF(C82="","",本校名)</f>
      </c>
      <c r="J82" s="53"/>
    </row>
    <row r="83" spans="2:10" ht="14.25" customHeight="1">
      <c r="B83" s="27"/>
      <c r="C83" s="136"/>
      <c r="D83" s="28">
        <f t="shared" si="3"/>
      </c>
      <c r="E83" s="139"/>
      <c r="F83" s="27"/>
      <c r="G83" s="45">
        <f t="shared" si="4"/>
      </c>
      <c r="H83" s="118">
        <f t="shared" si="5"/>
        <v>0</v>
      </c>
      <c r="I83" s="281"/>
      <c r="J83" s="53"/>
    </row>
    <row r="84" spans="2:10" ht="14.25" customHeight="1">
      <c r="B84" s="30">
        <v>29</v>
      </c>
      <c r="C84" s="137"/>
      <c r="D84" s="114">
        <f t="shared" si="3"/>
      </c>
      <c r="E84" s="140"/>
      <c r="F84" s="115">
        <v>29</v>
      </c>
      <c r="G84" s="116">
        <f t="shared" si="4"/>
      </c>
      <c r="H84" s="119">
        <f t="shared" si="5"/>
        <v>0</v>
      </c>
      <c r="I84" s="280">
        <f>IF(C84="","",本校名)</f>
      </c>
      <c r="J84" s="53"/>
    </row>
    <row r="85" spans="2:10" ht="14.25" customHeight="1">
      <c r="B85" s="27"/>
      <c r="C85" s="136"/>
      <c r="D85" s="28">
        <f t="shared" si="3"/>
      </c>
      <c r="E85" s="139"/>
      <c r="F85" s="27"/>
      <c r="G85" s="45">
        <f t="shared" si="4"/>
      </c>
      <c r="H85" s="118">
        <f t="shared" si="5"/>
        <v>0</v>
      </c>
      <c r="I85" s="281"/>
      <c r="J85" s="53"/>
    </row>
    <row r="86" spans="2:10" ht="14.25" customHeight="1">
      <c r="B86" s="30">
        <v>30</v>
      </c>
      <c r="C86" s="137"/>
      <c r="D86" s="114">
        <f t="shared" si="3"/>
      </c>
      <c r="E86" s="140"/>
      <c r="F86" s="115">
        <v>30</v>
      </c>
      <c r="G86" s="116">
        <f t="shared" si="4"/>
      </c>
      <c r="H86" s="119">
        <f t="shared" si="5"/>
        <v>0</v>
      </c>
      <c r="I86" s="280">
        <f>IF(C86="","",本校名)</f>
      </c>
      <c r="J86" s="53"/>
    </row>
    <row r="87" spans="2:10" ht="14.25" customHeight="1" thickBot="1">
      <c r="B87" s="31"/>
      <c r="C87" s="136"/>
      <c r="D87" s="28">
        <f t="shared" si="3"/>
      </c>
      <c r="E87" s="139"/>
      <c r="F87" s="27"/>
      <c r="G87" s="45">
        <f t="shared" si="4"/>
      </c>
      <c r="H87" s="118">
        <f t="shared" si="5"/>
        <v>0</v>
      </c>
      <c r="I87" s="281"/>
      <c r="J87" s="53"/>
    </row>
    <row r="88" spans="2:10" ht="24.75" customHeight="1">
      <c r="B88" s="59" t="s">
        <v>4</v>
      </c>
      <c r="C88" s="58"/>
      <c r="D88" s="58"/>
      <c r="E88" s="58"/>
      <c r="F88" s="58"/>
      <c r="G88" s="58"/>
      <c r="H88" s="58"/>
      <c r="I88" s="58"/>
      <c r="J88" s="44"/>
    </row>
    <row r="89" spans="3:8" ht="24.75" customHeight="1">
      <c r="C89" s="8"/>
      <c r="D89" s="8"/>
      <c r="E89" s="8" t="s">
        <v>34</v>
      </c>
      <c r="H89" s="8"/>
    </row>
    <row r="90" spans="5:10" ht="24.75" customHeight="1">
      <c r="E90" s="50" t="str">
        <f>本校名&amp;"高等学校長"</f>
        <v>石部高等学校長</v>
      </c>
      <c r="H90" s="50"/>
      <c r="I90" s="55" t="s">
        <v>15</v>
      </c>
      <c r="J90" s="9"/>
    </row>
  </sheetData>
  <sheetProtection/>
  <mergeCells count="33">
    <mergeCell ref="B2:I2"/>
    <mergeCell ref="B3:I3"/>
    <mergeCell ref="I13:I14"/>
    <mergeCell ref="I15:I16"/>
    <mergeCell ref="I17:I18"/>
    <mergeCell ref="I19:I20"/>
    <mergeCell ref="I21:I22"/>
    <mergeCell ref="I23:I24"/>
    <mergeCell ref="I25:I26"/>
    <mergeCell ref="I27:I28"/>
    <mergeCell ref="I29:I30"/>
    <mergeCell ref="I31:I32"/>
    <mergeCell ref="I33:I34"/>
    <mergeCell ref="I35:I36"/>
    <mergeCell ref="I37:I38"/>
    <mergeCell ref="I39:I40"/>
    <mergeCell ref="I41:I42"/>
    <mergeCell ref="B48:I48"/>
    <mergeCell ref="I58:I59"/>
    <mergeCell ref="I60:I61"/>
    <mergeCell ref="I62:I63"/>
    <mergeCell ref="I64:I65"/>
    <mergeCell ref="I66:I67"/>
    <mergeCell ref="I68:I69"/>
    <mergeCell ref="I70:I71"/>
    <mergeCell ref="I72:I73"/>
    <mergeCell ref="I74:I75"/>
    <mergeCell ref="I76:I77"/>
    <mergeCell ref="I86:I87"/>
    <mergeCell ref="I78:I79"/>
    <mergeCell ref="I80:I81"/>
    <mergeCell ref="I82:I83"/>
    <mergeCell ref="I84:I85"/>
  </mergeCells>
  <dataValidations count="3">
    <dataValidation type="list" allowBlank="1" sqref="C13:C42 C9 C58:C87 C54">
      <formula1>リスト</formula1>
    </dataValidation>
    <dataValidation allowBlank="1" sqref="H13:H42 F9 H58:H87 D47 F54"/>
    <dataValidation type="list" allowBlank="1" sqref="B3:D3 B48:D48">
      <formula1>Ｄ種目</formula1>
    </dataValidation>
  </dataValidations>
  <hyperlinks>
    <hyperlink ref="A6" location="基礎データ入力!A1" display="基礎データ入力へ"/>
    <hyperlink ref="A51" location="基礎データ入力!A1" display="基礎データ入力へ"/>
  </hyperlinks>
  <printOptions/>
  <pageMargins left="0.787" right="0.787" top="0.984" bottom="0.984" header="0.512" footer="0.512"/>
  <pageSetup horizontalDpi="300" verticalDpi="300" orientation="portrait" paperSize="9" r:id="rId4"/>
  <rowBreaks count="1" manualBreakCount="1">
    <brk id="46" min="1" max="8" man="1"/>
  </row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7">
    <tabColor indexed="42"/>
  </sheetPr>
  <dimension ref="A1:Q23"/>
  <sheetViews>
    <sheetView showOutlineSymbols="0" view="pageBreakPreview" zoomScale="75" zoomScaleSheetLayoutView="75" zoomScalePageLayoutView="0" workbookViewId="0" topLeftCell="A1">
      <selection activeCell="K10" sqref="K10:K12"/>
    </sheetView>
  </sheetViews>
  <sheetFormatPr defaultColWidth="10.58203125" defaultRowHeight="18"/>
  <cols>
    <col min="1" max="1" width="3.66015625" style="1" customWidth="1"/>
    <col min="2" max="10" width="2.33203125" style="1" customWidth="1"/>
    <col min="11" max="11" width="19.08203125" style="1" customWidth="1"/>
    <col min="12" max="12" width="6.58203125" style="1" customWidth="1"/>
    <col min="13" max="13" width="11.58203125" style="1" customWidth="1"/>
    <col min="14" max="16" width="2.33203125" style="1" customWidth="1"/>
    <col min="17" max="16384" width="10.58203125" style="1" customWidth="1"/>
  </cols>
  <sheetData>
    <row r="1" spans="1:16" ht="34.5" customHeight="1">
      <c r="A1" s="285" t="str">
        <f>"平成"&amp;年度&amp;"年度  "&amp;"滋賀県秋季高校総体テニス競技大会"</f>
        <v>平成25年度  滋賀県秋季高校総体テニス競技大会</v>
      </c>
      <c r="B1" s="285"/>
      <c r="C1" s="285"/>
      <c r="D1" s="285"/>
      <c r="E1" s="285"/>
      <c r="F1" s="285"/>
      <c r="G1" s="285"/>
      <c r="H1" s="285"/>
      <c r="I1" s="285"/>
      <c r="J1" s="285"/>
      <c r="K1" s="276"/>
      <c r="L1" s="276"/>
      <c r="M1" s="276"/>
      <c r="N1" s="39"/>
      <c r="O1" s="39"/>
      <c r="P1" s="169"/>
    </row>
    <row r="2" spans="1:16" ht="34.5" customHeight="1">
      <c r="A2" s="275" t="s">
        <v>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39"/>
      <c r="O2" s="39"/>
      <c r="P2" s="39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3.75" customHeight="1" thickBot="1">
      <c r="A4" s="308" t="str">
        <f>"学校名   "&amp;本校名&amp;"       高等学校"</f>
        <v>学校名   石部       高等学校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125"/>
      <c r="M4" s="125">
        <f>VLOOKUP(本校名,'選手Code入力'!$N$6:$O$41,2,0)</f>
        <v>14</v>
      </c>
      <c r="N4" s="36"/>
      <c r="O4" s="36"/>
      <c r="P4" s="174"/>
    </row>
    <row r="5" spans="1:17" ht="33" customHeight="1" thickBot="1" thickTop="1">
      <c r="A5" s="14" t="str">
        <f>"監督名    "&amp;akikantoku</f>
        <v>監督名    </v>
      </c>
      <c r="B5" s="63"/>
      <c r="C5" s="63"/>
      <c r="D5" s="64"/>
      <c r="E5" s="64"/>
      <c r="F5" s="64"/>
      <c r="G5" s="64"/>
      <c r="H5" s="64"/>
      <c r="I5" s="64"/>
      <c r="J5" s="64"/>
      <c r="K5" s="126"/>
      <c r="L5" s="37"/>
      <c r="M5" s="37"/>
      <c r="N5" s="19"/>
      <c r="O5" s="19"/>
      <c r="P5" s="19"/>
      <c r="Q5" s="173" t="s">
        <v>88</v>
      </c>
    </row>
    <row r="6" spans="1:16" ht="33" customHeight="1" thickBot="1" thickTop="1">
      <c r="A6" s="15" t="str">
        <f>"所在地  "&amp;所在地</f>
        <v>所在地  湖南市丸山2丁目3-1</v>
      </c>
      <c r="B6" s="38"/>
      <c r="C6" s="38"/>
      <c r="D6" s="38"/>
      <c r="E6" s="38"/>
      <c r="F6" s="38"/>
      <c r="G6" s="38"/>
      <c r="H6" s="38"/>
      <c r="I6" s="38"/>
      <c r="J6" s="38"/>
      <c r="K6" s="16"/>
      <c r="L6" s="37"/>
      <c r="M6" s="37"/>
      <c r="N6" s="36"/>
      <c r="O6" s="36"/>
      <c r="P6" s="36"/>
    </row>
    <row r="7" spans="1:16" ht="33" customHeight="1" thickBot="1" thickTop="1">
      <c r="A7" s="14" t="str">
        <f>"電話番号  "&amp;電話番号</f>
        <v>電話番号  0748-77-0311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37"/>
      <c r="M7" s="37"/>
      <c r="N7" s="36"/>
      <c r="O7" s="36"/>
      <c r="P7" s="36"/>
    </row>
    <row r="8" spans="1:16" ht="24.75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</row>
    <row r="9" spans="1:16" ht="24.75" customHeight="1" thickBot="1">
      <c r="A9" s="10" t="s">
        <v>0</v>
      </c>
      <c r="B9" s="286" t="s">
        <v>36</v>
      </c>
      <c r="C9" s="287"/>
      <c r="D9" s="287"/>
      <c r="E9" s="287"/>
      <c r="F9" s="287"/>
      <c r="G9" s="287"/>
      <c r="H9" s="287"/>
      <c r="I9" s="287"/>
      <c r="J9" s="288"/>
      <c r="K9" s="11" t="s">
        <v>7</v>
      </c>
      <c r="L9" s="12" t="s">
        <v>1</v>
      </c>
      <c r="M9" s="13" t="s">
        <v>92</v>
      </c>
      <c r="N9" s="32"/>
      <c r="O9" s="33"/>
      <c r="P9" s="33"/>
    </row>
    <row r="10" spans="1:16" ht="31.5" customHeight="1">
      <c r="A10" s="40">
        <v>1</v>
      </c>
      <c r="B10" s="291">
        <f aca="true" t="shared" si="0" ref="B10:B18">IF(K10="","",VLOOKUP(K10,名前,4,0))</f>
      </c>
      <c r="C10" s="292"/>
      <c r="D10" s="292"/>
      <c r="E10" s="292"/>
      <c r="F10" s="292"/>
      <c r="G10" s="292"/>
      <c r="H10" s="292"/>
      <c r="I10" s="292"/>
      <c r="J10" s="293"/>
      <c r="K10" s="153"/>
      <c r="L10" s="121">
        <v>1</v>
      </c>
      <c r="M10" s="155"/>
      <c r="N10" s="34"/>
      <c r="O10" s="25"/>
      <c r="P10" s="35"/>
    </row>
    <row r="11" spans="1:16" ht="31.5" customHeight="1">
      <c r="A11" s="40">
        <v>2</v>
      </c>
      <c r="B11" s="294">
        <f t="shared" si="0"/>
      </c>
      <c r="C11" s="295"/>
      <c r="D11" s="295"/>
      <c r="E11" s="295"/>
      <c r="F11" s="295"/>
      <c r="G11" s="295"/>
      <c r="H11" s="295"/>
      <c r="I11" s="295"/>
      <c r="J11" s="296"/>
      <c r="K11" s="153"/>
      <c r="L11" s="121">
        <v>2</v>
      </c>
      <c r="M11" s="155"/>
      <c r="N11" s="34"/>
      <c r="O11" s="25"/>
      <c r="P11" s="35"/>
    </row>
    <row r="12" spans="1:16" ht="31.5" customHeight="1">
      <c r="A12" s="40">
        <v>3</v>
      </c>
      <c r="B12" s="294">
        <f t="shared" si="0"/>
      </c>
      <c r="C12" s="295"/>
      <c r="D12" s="295"/>
      <c r="E12" s="295"/>
      <c r="F12" s="295"/>
      <c r="G12" s="295"/>
      <c r="H12" s="295"/>
      <c r="I12" s="295"/>
      <c r="J12" s="296"/>
      <c r="K12" s="153"/>
      <c r="L12" s="121">
        <v>2</v>
      </c>
      <c r="M12" s="155">
        <v>55</v>
      </c>
      <c r="N12" s="34"/>
      <c r="O12" s="25"/>
      <c r="P12" s="35"/>
    </row>
    <row r="13" spans="1:16" ht="31.5" customHeight="1">
      <c r="A13" s="40">
        <v>4</v>
      </c>
      <c r="B13" s="294">
        <f t="shared" si="0"/>
      </c>
      <c r="C13" s="295"/>
      <c r="D13" s="295"/>
      <c r="E13" s="295"/>
      <c r="F13" s="295"/>
      <c r="G13" s="295"/>
      <c r="H13" s="295"/>
      <c r="I13" s="295"/>
      <c r="J13" s="296"/>
      <c r="K13" s="153"/>
      <c r="L13" s="121">
        <f aca="true" t="shared" si="1" ref="L13:L18">IF(ISERROR(VLOOKUP(K13,名前コード,2,0)),"",VLOOKUP(K13,名前コード,2,0))</f>
      </c>
      <c r="M13" s="155"/>
      <c r="N13" s="34"/>
      <c r="O13" s="25"/>
      <c r="P13" s="35"/>
    </row>
    <row r="14" spans="1:16" ht="31.5" customHeight="1">
      <c r="A14" s="46">
        <v>5</v>
      </c>
      <c r="B14" s="302">
        <f t="shared" si="0"/>
      </c>
      <c r="C14" s="303"/>
      <c r="D14" s="303"/>
      <c r="E14" s="303"/>
      <c r="F14" s="303"/>
      <c r="G14" s="303"/>
      <c r="H14" s="303"/>
      <c r="I14" s="303"/>
      <c r="J14" s="304"/>
      <c r="K14" s="153"/>
      <c r="L14" s="124">
        <f t="shared" si="1"/>
      </c>
      <c r="M14" s="156"/>
      <c r="O14" s="4"/>
      <c r="P14" s="5"/>
    </row>
    <row r="15" spans="1:16" ht="31.5" customHeight="1">
      <c r="A15" s="27">
        <v>6</v>
      </c>
      <c r="B15" s="305">
        <f t="shared" si="0"/>
      </c>
      <c r="C15" s="306"/>
      <c r="D15" s="306"/>
      <c r="E15" s="306"/>
      <c r="F15" s="306"/>
      <c r="G15" s="306"/>
      <c r="H15" s="306"/>
      <c r="I15" s="306"/>
      <c r="J15" s="307"/>
      <c r="K15" s="153"/>
      <c r="L15" s="123">
        <f>IF(ISERROR(VLOOKUP(K15,名前コード,2,0)),"",VLOOKUP(K15,名前コード,2,0))</f>
      </c>
      <c r="M15" s="157"/>
      <c r="N15" s="34"/>
      <c r="O15" s="25"/>
      <c r="P15" s="35"/>
    </row>
    <row r="16" spans="1:16" ht="31.5" customHeight="1">
      <c r="A16" s="46">
        <v>7</v>
      </c>
      <c r="B16" s="294">
        <f t="shared" si="0"/>
      </c>
      <c r="C16" s="295"/>
      <c r="D16" s="295"/>
      <c r="E16" s="295"/>
      <c r="F16" s="295"/>
      <c r="G16" s="295"/>
      <c r="H16" s="295"/>
      <c r="I16" s="295"/>
      <c r="J16" s="296"/>
      <c r="K16" s="153"/>
      <c r="L16" s="121">
        <f t="shared" si="1"/>
      </c>
      <c r="M16" s="155"/>
      <c r="N16" s="34"/>
      <c r="O16" s="25"/>
      <c r="P16" s="35"/>
    </row>
    <row r="17" spans="1:16" ht="31.5" customHeight="1">
      <c r="A17" s="27">
        <v>8</v>
      </c>
      <c r="B17" s="294">
        <f t="shared" si="0"/>
      </c>
      <c r="C17" s="295"/>
      <c r="D17" s="295"/>
      <c r="E17" s="295"/>
      <c r="F17" s="295"/>
      <c r="G17" s="295"/>
      <c r="H17" s="295"/>
      <c r="I17" s="295"/>
      <c r="J17" s="296"/>
      <c r="K17" s="153"/>
      <c r="L17" s="121">
        <f t="shared" si="1"/>
      </c>
      <c r="M17" s="155"/>
      <c r="N17" s="34"/>
      <c r="O17" s="25"/>
      <c r="P17" s="35"/>
    </row>
    <row r="18" spans="1:16" ht="31.5" customHeight="1" thickBot="1">
      <c r="A18" s="41">
        <v>9</v>
      </c>
      <c r="B18" s="297">
        <f t="shared" si="0"/>
      </c>
      <c r="C18" s="298"/>
      <c r="D18" s="298"/>
      <c r="E18" s="298"/>
      <c r="F18" s="298"/>
      <c r="G18" s="298"/>
      <c r="H18" s="298"/>
      <c r="I18" s="298"/>
      <c r="J18" s="299"/>
      <c r="K18" s="154"/>
      <c r="L18" s="122">
        <f t="shared" si="1"/>
      </c>
      <c r="M18" s="158"/>
      <c r="N18" s="34"/>
      <c r="O18" s="25"/>
      <c r="P18" s="35"/>
    </row>
    <row r="19" spans="1:16" ht="24.75" customHeight="1">
      <c r="A19" s="285" t="s">
        <v>6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17"/>
      <c r="O19" s="17"/>
      <c r="P19" s="17"/>
    </row>
    <row r="20" spans="1:16" ht="24.75" customHeight="1">
      <c r="A20" s="3"/>
      <c r="B20" s="2"/>
      <c r="C20" s="3"/>
      <c r="D20" s="3"/>
      <c r="F20" s="6"/>
      <c r="K20" s="7" t="s">
        <v>37</v>
      </c>
      <c r="L20" s="7"/>
      <c r="M20" s="7"/>
      <c r="N20" s="7"/>
      <c r="O20" s="4"/>
      <c r="P20" s="5"/>
    </row>
    <row r="21" spans="6:16" ht="24.75" customHeight="1">
      <c r="F21" s="6"/>
      <c r="H21" s="75" t="str">
        <f>本校名&amp;"高等学校長"&amp;"                             印"</f>
        <v>石部高等学校長                             印</v>
      </c>
      <c r="K21" s="9"/>
      <c r="L21" s="9"/>
      <c r="M21" s="9"/>
      <c r="N21" s="7"/>
      <c r="O21" s="4"/>
      <c r="P21" s="5"/>
    </row>
    <row r="22" ht="18">
      <c r="D22" s="5"/>
    </row>
    <row r="23" ht="18">
      <c r="D23" s="5"/>
    </row>
  </sheetData>
  <sheetProtection/>
  <mergeCells count="14">
    <mergeCell ref="A1:M1"/>
    <mergeCell ref="A2:M2"/>
    <mergeCell ref="A4:K4"/>
    <mergeCell ref="B9:J9"/>
    <mergeCell ref="B10:J10"/>
    <mergeCell ref="B11:J11"/>
    <mergeCell ref="B12:J12"/>
    <mergeCell ref="B17:J17"/>
    <mergeCell ref="B18:J18"/>
    <mergeCell ref="A19:M19"/>
    <mergeCell ref="B13:J13"/>
    <mergeCell ref="B14:J14"/>
    <mergeCell ref="B15:J15"/>
    <mergeCell ref="B16:J16"/>
  </mergeCells>
  <dataValidations count="1">
    <dataValidation type="list" allowBlank="1" showInputMessage="1" showErrorMessage="1" sqref="K10:K18">
      <formula1>リスト</formula1>
    </dataValidation>
  </dataValidations>
  <printOptions/>
  <pageMargins left="1.24" right="0.65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tabColor indexed="63"/>
  </sheetPr>
  <dimension ref="A1:H64"/>
  <sheetViews>
    <sheetView zoomScalePageLayoutView="0" workbookViewId="0" topLeftCell="A1">
      <pane xSplit="2" ySplit="1" topLeftCell="C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2" sqref="B32"/>
    </sheetView>
  </sheetViews>
  <sheetFormatPr defaultColWidth="8.66015625" defaultRowHeight="18"/>
  <cols>
    <col min="1" max="1" width="5.91015625" style="222" bestFit="1" customWidth="1"/>
    <col min="2" max="2" width="12.16015625" style="219" bestFit="1" customWidth="1"/>
    <col min="3" max="3" width="5.5" style="224" bestFit="1" customWidth="1"/>
    <col min="4" max="4" width="8.83203125" style="221" customWidth="1"/>
    <col min="5" max="5" width="17.41015625" style="215" bestFit="1" customWidth="1"/>
    <col min="6" max="7" width="8.83203125" style="228" customWidth="1"/>
    <col min="8" max="16384" width="8.83203125" style="215" customWidth="1"/>
  </cols>
  <sheetData>
    <row r="1" spans="1:7" ht="18">
      <c r="A1" s="230" t="s">
        <v>371</v>
      </c>
      <c r="B1" s="223" t="s">
        <v>370</v>
      </c>
      <c r="C1" s="223" t="s">
        <v>363</v>
      </c>
      <c r="D1" s="223" t="s">
        <v>360</v>
      </c>
      <c r="E1" s="223" t="s">
        <v>361</v>
      </c>
      <c r="F1" s="231" t="s">
        <v>366</v>
      </c>
      <c r="G1" s="231" t="s">
        <v>367</v>
      </c>
    </row>
    <row r="2" spans="1:8" ht="18">
      <c r="A2" s="234">
        <v>14</v>
      </c>
      <c r="B2" s="225" t="s">
        <v>70</v>
      </c>
      <c r="C2" s="232">
        <v>14</v>
      </c>
      <c r="D2" s="220" t="s">
        <v>238</v>
      </c>
      <c r="E2" s="216" t="s">
        <v>345</v>
      </c>
      <c r="F2" s="227" t="s">
        <v>239</v>
      </c>
      <c r="G2" s="227" t="s">
        <v>240</v>
      </c>
      <c r="H2" s="215" t="s">
        <v>400</v>
      </c>
    </row>
    <row r="3" spans="1:8" ht="18">
      <c r="A3" s="234">
        <v>24</v>
      </c>
      <c r="B3" s="225" t="s">
        <v>80</v>
      </c>
      <c r="C3" s="232">
        <v>24</v>
      </c>
      <c r="D3" s="220" t="s">
        <v>260</v>
      </c>
      <c r="E3" s="216" t="s">
        <v>351</v>
      </c>
      <c r="F3" s="227" t="s">
        <v>261</v>
      </c>
      <c r="G3" s="227" t="s">
        <v>262</v>
      </c>
      <c r="H3" s="215" t="s">
        <v>410</v>
      </c>
    </row>
    <row r="4" spans="1:8" ht="18">
      <c r="A4" s="234">
        <v>17</v>
      </c>
      <c r="B4" s="226" t="s">
        <v>271</v>
      </c>
      <c r="C4" s="232">
        <v>17</v>
      </c>
      <c r="D4" s="220" t="s">
        <v>272</v>
      </c>
      <c r="E4" s="216" t="s">
        <v>358</v>
      </c>
      <c r="F4" s="227" t="s">
        <v>273</v>
      </c>
      <c r="G4" s="227" t="s">
        <v>274</v>
      </c>
      <c r="H4" s="215" t="s">
        <v>403</v>
      </c>
    </row>
    <row r="5" spans="1:8" ht="18">
      <c r="A5" s="234">
        <v>21</v>
      </c>
      <c r="B5" s="226" t="s">
        <v>77</v>
      </c>
      <c r="C5" s="232">
        <v>21</v>
      </c>
      <c r="D5" s="220" t="s">
        <v>298</v>
      </c>
      <c r="E5" s="216" t="s">
        <v>299</v>
      </c>
      <c r="F5" s="227" t="s">
        <v>300</v>
      </c>
      <c r="G5" s="227" t="s">
        <v>301</v>
      </c>
      <c r="H5" s="215" t="s">
        <v>407</v>
      </c>
    </row>
    <row r="6" spans="1:8" ht="18">
      <c r="A6" s="234">
        <v>4</v>
      </c>
      <c r="B6" s="225" t="s">
        <v>60</v>
      </c>
      <c r="C6" s="232">
        <v>4</v>
      </c>
      <c r="D6" s="220" t="s">
        <v>126</v>
      </c>
      <c r="E6" s="216" t="s">
        <v>127</v>
      </c>
      <c r="F6" s="227" t="s">
        <v>128</v>
      </c>
      <c r="G6" s="227" t="s">
        <v>129</v>
      </c>
      <c r="H6" s="215" t="s">
        <v>391</v>
      </c>
    </row>
    <row r="7" spans="1:8" ht="18">
      <c r="A7" s="234">
        <v>5</v>
      </c>
      <c r="B7" s="225" t="s">
        <v>61</v>
      </c>
      <c r="C7" s="232">
        <v>5</v>
      </c>
      <c r="D7" s="220" t="s">
        <v>112</v>
      </c>
      <c r="E7" s="216" t="s">
        <v>113</v>
      </c>
      <c r="F7" s="227" t="s">
        <v>114</v>
      </c>
      <c r="G7" s="227" t="s">
        <v>115</v>
      </c>
      <c r="H7" s="215" t="s">
        <v>391</v>
      </c>
    </row>
    <row r="8" spans="1:8" ht="18">
      <c r="A8" s="234">
        <v>2</v>
      </c>
      <c r="B8" s="225" t="s">
        <v>58</v>
      </c>
      <c r="C8" s="232">
        <v>2</v>
      </c>
      <c r="D8" s="220" t="s">
        <v>100</v>
      </c>
      <c r="E8" s="216" t="s">
        <v>101</v>
      </c>
      <c r="F8" s="227" t="s">
        <v>102</v>
      </c>
      <c r="G8" s="227" t="s">
        <v>103</v>
      </c>
      <c r="H8" s="215" t="s">
        <v>389</v>
      </c>
    </row>
    <row r="9" spans="1:8" ht="18">
      <c r="A9" s="234">
        <v>3</v>
      </c>
      <c r="B9" s="225" t="s">
        <v>107</v>
      </c>
      <c r="C9" s="232">
        <v>3</v>
      </c>
      <c r="D9" s="220" t="s">
        <v>108</v>
      </c>
      <c r="E9" s="216" t="s">
        <v>109</v>
      </c>
      <c r="F9" s="227" t="s">
        <v>110</v>
      </c>
      <c r="G9" s="227" t="s">
        <v>111</v>
      </c>
      <c r="H9" s="215" t="s">
        <v>390</v>
      </c>
    </row>
    <row r="10" spans="1:8" ht="18">
      <c r="A10" s="234">
        <v>10</v>
      </c>
      <c r="B10" s="225" t="s">
        <v>66</v>
      </c>
      <c r="C10" s="232">
        <v>10</v>
      </c>
      <c r="D10" s="220" t="s">
        <v>192</v>
      </c>
      <c r="E10" s="216" t="s">
        <v>193</v>
      </c>
      <c r="F10" s="227" t="s">
        <v>194</v>
      </c>
      <c r="G10" s="227" t="s">
        <v>195</v>
      </c>
      <c r="H10" s="215" t="s">
        <v>396</v>
      </c>
    </row>
    <row r="11" spans="1:8" ht="18">
      <c r="A11" s="234">
        <v>9</v>
      </c>
      <c r="B11" s="226" t="s">
        <v>65</v>
      </c>
      <c r="C11" s="232">
        <v>9</v>
      </c>
      <c r="D11" s="220" t="s">
        <v>364</v>
      </c>
      <c r="E11" s="216" t="s">
        <v>311</v>
      </c>
      <c r="F11" s="227" t="s">
        <v>312</v>
      </c>
      <c r="G11" s="227" t="s">
        <v>313</v>
      </c>
      <c r="H11" s="215" t="s">
        <v>395</v>
      </c>
    </row>
    <row r="12" spans="1:8" ht="18">
      <c r="A12" s="234">
        <v>16</v>
      </c>
      <c r="B12" s="225" t="s">
        <v>72</v>
      </c>
      <c r="C12" s="232">
        <v>16</v>
      </c>
      <c r="D12" s="220" t="s">
        <v>227</v>
      </c>
      <c r="E12" s="216" t="s">
        <v>342</v>
      </c>
      <c r="F12" s="227" t="s">
        <v>228</v>
      </c>
      <c r="G12" s="227" t="s">
        <v>229</v>
      </c>
      <c r="H12" s="215" t="s">
        <v>402</v>
      </c>
    </row>
    <row r="13" spans="1:8" ht="18">
      <c r="A13" s="234">
        <v>30</v>
      </c>
      <c r="B13" s="226" t="s">
        <v>302</v>
      </c>
      <c r="C13" s="232">
        <v>31</v>
      </c>
      <c r="D13" s="220" t="s">
        <v>303</v>
      </c>
      <c r="E13" s="216" t="s">
        <v>304</v>
      </c>
      <c r="F13" s="227" t="s">
        <v>305</v>
      </c>
      <c r="G13" s="227" t="s">
        <v>306</v>
      </c>
      <c r="H13" s="215" t="s">
        <v>415</v>
      </c>
    </row>
    <row r="14" spans="1:8" ht="18">
      <c r="A14" s="234">
        <v>12</v>
      </c>
      <c r="B14" s="225" t="s">
        <v>68</v>
      </c>
      <c r="C14" s="232">
        <v>12</v>
      </c>
      <c r="D14" s="220" t="s">
        <v>213</v>
      </c>
      <c r="E14" s="216" t="s">
        <v>217</v>
      </c>
      <c r="F14" s="227" t="s">
        <v>218</v>
      </c>
      <c r="G14" s="227" t="s">
        <v>219</v>
      </c>
      <c r="H14" s="215" t="s">
        <v>398</v>
      </c>
    </row>
    <row r="15" spans="1:8" ht="18">
      <c r="A15" s="234">
        <v>54</v>
      </c>
      <c r="B15" s="241" t="s">
        <v>307</v>
      </c>
      <c r="C15" s="232">
        <v>55</v>
      </c>
      <c r="D15" s="242" t="s">
        <v>308</v>
      </c>
      <c r="E15" s="243" t="s">
        <v>352</v>
      </c>
      <c r="F15" s="244" t="s">
        <v>309</v>
      </c>
      <c r="G15" s="244" t="s">
        <v>310</v>
      </c>
      <c r="H15" s="215" t="s">
        <v>423</v>
      </c>
    </row>
    <row r="16" spans="1:8" ht="18">
      <c r="A16" s="234">
        <v>6</v>
      </c>
      <c r="B16" s="225" t="s">
        <v>62</v>
      </c>
      <c r="C16" s="232">
        <v>6</v>
      </c>
      <c r="D16" s="220" t="s">
        <v>96</v>
      </c>
      <c r="E16" s="216" t="s">
        <v>97</v>
      </c>
      <c r="F16" s="227" t="s">
        <v>98</v>
      </c>
      <c r="G16" s="227" t="s">
        <v>99</v>
      </c>
      <c r="H16" s="215" t="s">
        <v>392</v>
      </c>
    </row>
    <row r="17" spans="1:8" ht="18">
      <c r="A17" s="234">
        <v>1</v>
      </c>
      <c r="B17" s="225" t="s">
        <v>55</v>
      </c>
      <c r="C17" s="232">
        <v>1</v>
      </c>
      <c r="D17" s="220" t="s">
        <v>245</v>
      </c>
      <c r="E17" s="216" t="s">
        <v>347</v>
      </c>
      <c r="F17" s="227" t="s">
        <v>246</v>
      </c>
      <c r="G17" s="227" t="s">
        <v>247</v>
      </c>
      <c r="H17" s="215" t="s">
        <v>388</v>
      </c>
    </row>
    <row r="18" spans="1:8" ht="18">
      <c r="A18" s="234">
        <v>8</v>
      </c>
      <c r="B18" s="225" t="s">
        <v>64</v>
      </c>
      <c r="C18" s="232">
        <v>8</v>
      </c>
      <c r="D18" s="220" t="s">
        <v>196</v>
      </c>
      <c r="E18" s="216" t="s">
        <v>197</v>
      </c>
      <c r="F18" s="227" t="s">
        <v>198</v>
      </c>
      <c r="G18" s="227" t="s">
        <v>199</v>
      </c>
      <c r="H18" s="215" t="s">
        <v>394</v>
      </c>
    </row>
    <row r="19" spans="1:8" ht="18">
      <c r="A19" s="234">
        <v>25</v>
      </c>
      <c r="B19" s="225" t="s">
        <v>278</v>
      </c>
      <c r="C19" s="232">
        <v>25</v>
      </c>
      <c r="D19" s="220" t="s">
        <v>279</v>
      </c>
      <c r="E19" s="216" t="s">
        <v>280</v>
      </c>
      <c r="F19" s="227" t="s">
        <v>281</v>
      </c>
      <c r="G19" s="227" t="s">
        <v>282</v>
      </c>
      <c r="H19" s="215" t="s">
        <v>411</v>
      </c>
    </row>
    <row r="20" spans="1:8" ht="18">
      <c r="A20" s="234">
        <v>26</v>
      </c>
      <c r="B20" s="225" t="s">
        <v>153</v>
      </c>
      <c r="C20" s="232">
        <v>27</v>
      </c>
      <c r="D20" s="220" t="s">
        <v>154</v>
      </c>
      <c r="E20" s="216" t="s">
        <v>155</v>
      </c>
      <c r="F20" s="227" t="s">
        <v>156</v>
      </c>
      <c r="G20" s="227" t="s">
        <v>157</v>
      </c>
      <c r="H20" s="215" t="s">
        <v>412</v>
      </c>
    </row>
    <row r="21" spans="1:8" ht="18">
      <c r="A21" s="234">
        <v>23</v>
      </c>
      <c r="B21" s="225" t="s">
        <v>167</v>
      </c>
      <c r="C21" s="232">
        <v>23</v>
      </c>
      <c r="D21" s="220" t="s">
        <v>168</v>
      </c>
      <c r="E21" s="216" t="s">
        <v>169</v>
      </c>
      <c r="F21" s="227" t="s">
        <v>170</v>
      </c>
      <c r="G21" s="227" t="s">
        <v>171</v>
      </c>
      <c r="H21" s="215" t="s">
        <v>409</v>
      </c>
    </row>
    <row r="22" spans="1:8" ht="18">
      <c r="A22" s="234">
        <v>19</v>
      </c>
      <c r="B22" s="226" t="s">
        <v>75</v>
      </c>
      <c r="C22" s="232">
        <v>19</v>
      </c>
      <c r="D22" s="220" t="s">
        <v>268</v>
      </c>
      <c r="E22" s="216" t="s">
        <v>381</v>
      </c>
      <c r="F22" s="227" t="s">
        <v>269</v>
      </c>
      <c r="G22" s="227" t="s">
        <v>270</v>
      </c>
      <c r="H22" s="215" t="s">
        <v>405</v>
      </c>
    </row>
    <row r="23" spans="1:8" ht="18">
      <c r="A23" s="234">
        <v>29</v>
      </c>
      <c r="B23" s="225" t="s">
        <v>172</v>
      </c>
      <c r="C23" s="232">
        <v>30</v>
      </c>
      <c r="D23" s="220" t="s">
        <v>173</v>
      </c>
      <c r="E23" s="216" t="s">
        <v>174</v>
      </c>
      <c r="F23" s="227" t="s">
        <v>175</v>
      </c>
      <c r="G23" s="227" t="s">
        <v>176</v>
      </c>
      <c r="H23" s="215" t="s">
        <v>414</v>
      </c>
    </row>
    <row r="24" spans="1:8" ht="18">
      <c r="A24" s="234">
        <v>7</v>
      </c>
      <c r="B24" s="225" t="s">
        <v>63</v>
      </c>
      <c r="C24" s="232">
        <v>7</v>
      </c>
      <c r="D24" s="220" t="s">
        <v>104</v>
      </c>
      <c r="E24" s="216" t="s">
        <v>336</v>
      </c>
      <c r="F24" s="227" t="s">
        <v>105</v>
      </c>
      <c r="G24" s="227" t="s">
        <v>106</v>
      </c>
      <c r="H24" s="215" t="s">
        <v>393</v>
      </c>
    </row>
    <row r="25" spans="1:8" ht="18">
      <c r="A25" s="234">
        <v>20</v>
      </c>
      <c r="B25" s="225" t="s">
        <v>76</v>
      </c>
      <c r="C25" s="232">
        <v>20</v>
      </c>
      <c r="D25" s="220" t="s">
        <v>145</v>
      </c>
      <c r="E25" s="216" t="s">
        <v>337</v>
      </c>
      <c r="F25" s="227" t="s">
        <v>146</v>
      </c>
      <c r="G25" s="227" t="s">
        <v>147</v>
      </c>
      <c r="H25" s="215" t="s">
        <v>406</v>
      </c>
    </row>
    <row r="26" spans="1:8" ht="18">
      <c r="A26" s="234">
        <v>32</v>
      </c>
      <c r="B26" s="225" t="s">
        <v>357</v>
      </c>
      <c r="C26" s="232">
        <v>33</v>
      </c>
      <c r="D26" s="220" t="s">
        <v>365</v>
      </c>
      <c r="E26" s="216" t="s">
        <v>362</v>
      </c>
      <c r="F26" s="227" t="s">
        <v>316</v>
      </c>
      <c r="G26" s="227" t="s">
        <v>317</v>
      </c>
      <c r="H26" s="215" t="s">
        <v>417</v>
      </c>
    </row>
    <row r="27" spans="1:8" ht="18">
      <c r="A27" s="234">
        <v>18</v>
      </c>
      <c r="B27" s="226" t="s">
        <v>263</v>
      </c>
      <c r="C27" s="232">
        <v>18</v>
      </c>
      <c r="D27" s="220" t="s">
        <v>264</v>
      </c>
      <c r="E27" s="216" t="s">
        <v>265</v>
      </c>
      <c r="F27" s="227" t="s">
        <v>266</v>
      </c>
      <c r="G27" s="227" t="s">
        <v>267</v>
      </c>
      <c r="H27" s="215" t="s">
        <v>404</v>
      </c>
    </row>
    <row r="28" spans="1:8" ht="18">
      <c r="A28" s="234">
        <v>22</v>
      </c>
      <c r="B28" s="225" t="s">
        <v>78</v>
      </c>
      <c r="C28" s="232">
        <v>22</v>
      </c>
      <c r="D28" s="220" t="s">
        <v>275</v>
      </c>
      <c r="E28" s="216" t="s">
        <v>359</v>
      </c>
      <c r="F28" s="227" t="s">
        <v>276</v>
      </c>
      <c r="G28" s="227" t="s">
        <v>277</v>
      </c>
      <c r="H28" s="215" t="s">
        <v>408</v>
      </c>
    </row>
    <row r="29" spans="1:8" ht="18">
      <c r="A29" s="234">
        <v>15</v>
      </c>
      <c r="B29" s="225" t="s">
        <v>71</v>
      </c>
      <c r="C29" s="232">
        <v>15</v>
      </c>
      <c r="D29" s="220" t="s">
        <v>224</v>
      </c>
      <c r="E29" s="216" t="s">
        <v>341</v>
      </c>
      <c r="F29" s="227" t="s">
        <v>225</v>
      </c>
      <c r="G29" s="227" t="s">
        <v>226</v>
      </c>
      <c r="H29" s="215" t="s">
        <v>401</v>
      </c>
    </row>
    <row r="30" spans="1:8" ht="18">
      <c r="A30" s="234">
        <v>13</v>
      </c>
      <c r="B30" s="225" t="s">
        <v>69</v>
      </c>
      <c r="C30" s="232">
        <v>13</v>
      </c>
      <c r="D30" s="220" t="s">
        <v>209</v>
      </c>
      <c r="E30" s="216" t="s">
        <v>210</v>
      </c>
      <c r="F30" s="227" t="s">
        <v>211</v>
      </c>
      <c r="G30" s="227" t="s">
        <v>212</v>
      </c>
      <c r="H30" s="215" t="s">
        <v>399</v>
      </c>
    </row>
    <row r="31" spans="1:8" ht="18">
      <c r="A31" s="234">
        <v>28</v>
      </c>
      <c r="B31" s="225" t="s">
        <v>204</v>
      </c>
      <c r="C31" s="232">
        <v>29</v>
      </c>
      <c r="D31" s="220" t="s">
        <v>205</v>
      </c>
      <c r="E31" s="216" t="s">
        <v>206</v>
      </c>
      <c r="F31" s="227" t="s">
        <v>207</v>
      </c>
      <c r="G31" s="227" t="s">
        <v>208</v>
      </c>
      <c r="H31" s="215" t="s">
        <v>399</v>
      </c>
    </row>
    <row r="32" spans="1:8" ht="18">
      <c r="A32" s="234">
        <v>48</v>
      </c>
      <c r="B32" s="273" t="s">
        <v>234</v>
      </c>
      <c r="C32" s="233">
        <v>49</v>
      </c>
      <c r="D32" s="220" t="s">
        <v>235</v>
      </c>
      <c r="E32" s="216" t="s">
        <v>344</v>
      </c>
      <c r="F32" s="227" t="s">
        <v>236</v>
      </c>
      <c r="G32" s="227" t="s">
        <v>237</v>
      </c>
      <c r="H32" s="215" t="s">
        <v>424</v>
      </c>
    </row>
    <row r="33" spans="1:8" ht="18">
      <c r="A33" s="234">
        <v>27</v>
      </c>
      <c r="B33" s="225" t="s">
        <v>256</v>
      </c>
      <c r="C33" s="232">
        <v>28</v>
      </c>
      <c r="D33" s="220" t="s">
        <v>257</v>
      </c>
      <c r="E33" s="216" t="s">
        <v>350</v>
      </c>
      <c r="F33" s="227" t="s">
        <v>258</v>
      </c>
      <c r="G33" s="227" t="s">
        <v>259</v>
      </c>
      <c r="H33" s="215" t="s">
        <v>413</v>
      </c>
    </row>
    <row r="34" spans="1:8" ht="18">
      <c r="A34" s="234">
        <v>11</v>
      </c>
      <c r="B34" s="225" t="s">
        <v>67</v>
      </c>
      <c r="C34" s="232">
        <v>11</v>
      </c>
      <c r="D34" s="220" t="s">
        <v>213</v>
      </c>
      <c r="E34" s="216" t="s">
        <v>214</v>
      </c>
      <c r="F34" s="227" t="s">
        <v>215</v>
      </c>
      <c r="G34" s="227" t="s">
        <v>216</v>
      </c>
      <c r="H34" s="215" t="s">
        <v>397</v>
      </c>
    </row>
    <row r="35" spans="1:8" ht="18">
      <c r="A35" s="234">
        <v>31</v>
      </c>
      <c r="B35" s="225" t="s">
        <v>354</v>
      </c>
      <c r="C35" s="232">
        <v>32</v>
      </c>
      <c r="D35" s="235" t="s">
        <v>375</v>
      </c>
      <c r="E35" s="216" t="s">
        <v>374</v>
      </c>
      <c r="F35" s="227" t="s">
        <v>288</v>
      </c>
      <c r="G35" s="227" t="s">
        <v>289</v>
      </c>
      <c r="H35" s="215" t="s">
        <v>416</v>
      </c>
    </row>
    <row r="36" spans="1:7" ht="18">
      <c r="A36" s="234">
        <v>33</v>
      </c>
      <c r="B36" s="229" t="s">
        <v>82</v>
      </c>
      <c r="C36" s="233">
        <v>26</v>
      </c>
      <c r="D36" s="220" t="s">
        <v>290</v>
      </c>
      <c r="E36" s="216" t="s">
        <v>291</v>
      </c>
      <c r="F36" s="227" t="s">
        <v>292</v>
      </c>
      <c r="G36" s="227" t="s">
        <v>293</v>
      </c>
    </row>
    <row r="37" spans="1:7" ht="18">
      <c r="A37" s="234">
        <v>34</v>
      </c>
      <c r="B37" s="217" t="s">
        <v>116</v>
      </c>
      <c r="C37" s="233">
        <v>35</v>
      </c>
      <c r="D37" s="220" t="s">
        <v>117</v>
      </c>
      <c r="E37" s="216" t="s">
        <v>118</v>
      </c>
      <c r="F37" s="227" t="s">
        <v>119</v>
      </c>
      <c r="G37" s="227" t="s">
        <v>120</v>
      </c>
    </row>
    <row r="38" spans="1:7" ht="18">
      <c r="A38" s="234">
        <v>35</v>
      </c>
      <c r="B38" s="217" t="s">
        <v>121</v>
      </c>
      <c r="C38" s="233">
        <v>36</v>
      </c>
      <c r="D38" s="220" t="s">
        <v>122</v>
      </c>
      <c r="E38" s="216" t="s">
        <v>123</v>
      </c>
      <c r="F38" s="227" t="s">
        <v>124</v>
      </c>
      <c r="G38" s="227" t="s">
        <v>125</v>
      </c>
    </row>
    <row r="39" spans="1:7" ht="18">
      <c r="A39" s="234">
        <v>36</v>
      </c>
      <c r="B39" s="217" t="s">
        <v>130</v>
      </c>
      <c r="C39" s="233">
        <v>37</v>
      </c>
      <c r="D39" s="220" t="s">
        <v>131</v>
      </c>
      <c r="E39" s="216" t="s">
        <v>132</v>
      </c>
      <c r="F39" s="227" t="s">
        <v>133</v>
      </c>
      <c r="G39" s="227" t="s">
        <v>134</v>
      </c>
    </row>
    <row r="40" spans="1:7" ht="18">
      <c r="A40" s="234">
        <v>37</v>
      </c>
      <c r="B40" s="217" t="s">
        <v>135</v>
      </c>
      <c r="C40" s="233">
        <v>38</v>
      </c>
      <c r="D40" s="220" t="s">
        <v>136</v>
      </c>
      <c r="E40" s="216" t="s">
        <v>137</v>
      </c>
      <c r="F40" s="227" t="s">
        <v>138</v>
      </c>
      <c r="G40" s="227" t="s">
        <v>139</v>
      </c>
    </row>
    <row r="41" spans="1:7" ht="18">
      <c r="A41" s="234">
        <v>38</v>
      </c>
      <c r="B41" s="217" t="s">
        <v>140</v>
      </c>
      <c r="C41" s="233">
        <v>39</v>
      </c>
      <c r="D41" s="220" t="s">
        <v>141</v>
      </c>
      <c r="E41" s="216" t="s">
        <v>142</v>
      </c>
      <c r="F41" s="227" t="s">
        <v>143</v>
      </c>
      <c r="G41" s="227" t="s">
        <v>144</v>
      </c>
    </row>
    <row r="42" spans="1:7" ht="18">
      <c r="A42" s="234">
        <v>39</v>
      </c>
      <c r="B42" s="217" t="s">
        <v>148</v>
      </c>
      <c r="C42" s="233">
        <v>40</v>
      </c>
      <c r="D42" s="220" t="s">
        <v>149</v>
      </c>
      <c r="E42" s="216" t="s">
        <v>150</v>
      </c>
      <c r="F42" s="227" t="s">
        <v>151</v>
      </c>
      <c r="G42" s="227" t="s">
        <v>152</v>
      </c>
    </row>
    <row r="43" spans="1:7" ht="18">
      <c r="A43" s="234">
        <v>40</v>
      </c>
      <c r="B43" s="217" t="s">
        <v>158</v>
      </c>
      <c r="C43" s="233">
        <v>41</v>
      </c>
      <c r="D43" s="220" t="s">
        <v>159</v>
      </c>
      <c r="E43" s="216" t="s">
        <v>338</v>
      </c>
      <c r="F43" s="227" t="s">
        <v>160</v>
      </c>
      <c r="G43" s="227" t="s">
        <v>161</v>
      </c>
    </row>
    <row r="44" spans="1:7" ht="18">
      <c r="A44" s="234">
        <v>41</v>
      </c>
      <c r="B44" s="217" t="s">
        <v>162</v>
      </c>
      <c r="C44" s="233">
        <v>42</v>
      </c>
      <c r="D44" s="220" t="s">
        <v>163</v>
      </c>
      <c r="E44" s="216" t="s">
        <v>164</v>
      </c>
      <c r="F44" s="227" t="s">
        <v>165</v>
      </c>
      <c r="G44" s="227" t="s">
        <v>166</v>
      </c>
    </row>
    <row r="45" spans="1:7" ht="18">
      <c r="A45" s="234">
        <v>42</v>
      </c>
      <c r="B45" s="217" t="s">
        <v>177</v>
      </c>
      <c r="C45" s="233">
        <v>43</v>
      </c>
      <c r="D45" s="220" t="s">
        <v>178</v>
      </c>
      <c r="E45" s="216" t="s">
        <v>179</v>
      </c>
      <c r="F45" s="227" t="s">
        <v>180</v>
      </c>
      <c r="G45" s="227" t="s">
        <v>181</v>
      </c>
    </row>
    <row r="46" spans="1:7" ht="18">
      <c r="A46" s="234">
        <v>43</v>
      </c>
      <c r="B46" s="217" t="s">
        <v>182</v>
      </c>
      <c r="C46" s="233">
        <v>44</v>
      </c>
      <c r="D46" s="220" t="s">
        <v>183</v>
      </c>
      <c r="E46" s="216" t="s">
        <v>184</v>
      </c>
      <c r="F46" s="227" t="s">
        <v>185</v>
      </c>
      <c r="G46" s="227" t="s">
        <v>186</v>
      </c>
    </row>
    <row r="47" spans="1:7" ht="18">
      <c r="A47" s="234">
        <v>44</v>
      </c>
      <c r="B47" s="217" t="s">
        <v>187</v>
      </c>
      <c r="C47" s="233">
        <v>45</v>
      </c>
      <c r="D47" s="220" t="s">
        <v>188</v>
      </c>
      <c r="E47" s="216" t="s">
        <v>189</v>
      </c>
      <c r="F47" s="227" t="s">
        <v>190</v>
      </c>
      <c r="G47" s="227" t="s">
        <v>191</v>
      </c>
    </row>
    <row r="48" spans="1:7" ht="18">
      <c r="A48" s="234">
        <v>45</v>
      </c>
      <c r="B48" s="217" t="s">
        <v>200</v>
      </c>
      <c r="C48" s="233">
        <v>46</v>
      </c>
      <c r="D48" s="220" t="s">
        <v>201</v>
      </c>
      <c r="E48" s="216" t="s">
        <v>339</v>
      </c>
      <c r="F48" s="227" t="s">
        <v>202</v>
      </c>
      <c r="G48" s="227" t="s">
        <v>203</v>
      </c>
    </row>
    <row r="49" spans="1:7" ht="18">
      <c r="A49" s="234">
        <v>46</v>
      </c>
      <c r="B49" s="217" t="s">
        <v>220</v>
      </c>
      <c r="C49" s="233">
        <v>47</v>
      </c>
      <c r="D49" s="220" t="s">
        <v>221</v>
      </c>
      <c r="E49" s="216" t="s">
        <v>340</v>
      </c>
      <c r="F49" s="227" t="s">
        <v>222</v>
      </c>
      <c r="G49" s="227" t="s">
        <v>223</v>
      </c>
    </row>
    <row r="50" spans="1:7" ht="18">
      <c r="A50" s="234">
        <v>47</v>
      </c>
      <c r="B50" s="218" t="s">
        <v>230</v>
      </c>
      <c r="C50" s="233">
        <v>48</v>
      </c>
      <c r="D50" s="220" t="s">
        <v>231</v>
      </c>
      <c r="E50" s="216" t="s">
        <v>343</v>
      </c>
      <c r="F50" s="227" t="s">
        <v>232</v>
      </c>
      <c r="G50" s="227" t="s">
        <v>233</v>
      </c>
    </row>
    <row r="51" spans="1:7" ht="18">
      <c r="A51" s="234">
        <v>49</v>
      </c>
      <c r="B51" s="217" t="s">
        <v>241</v>
      </c>
      <c r="C51" s="233">
        <v>50</v>
      </c>
      <c r="D51" s="220" t="s">
        <v>242</v>
      </c>
      <c r="E51" s="216" t="s">
        <v>346</v>
      </c>
      <c r="F51" s="227" t="s">
        <v>243</v>
      </c>
      <c r="G51" s="227" t="s">
        <v>244</v>
      </c>
    </row>
    <row r="52" spans="1:7" ht="18">
      <c r="A52" s="234">
        <v>50</v>
      </c>
      <c r="B52" s="217" t="s">
        <v>248</v>
      </c>
      <c r="C52" s="233">
        <v>51</v>
      </c>
      <c r="D52" s="220" t="s">
        <v>249</v>
      </c>
      <c r="E52" s="216" t="s">
        <v>348</v>
      </c>
      <c r="F52" s="227" t="s">
        <v>250</v>
      </c>
      <c r="G52" s="227" t="s">
        <v>251</v>
      </c>
    </row>
    <row r="53" spans="1:7" ht="18">
      <c r="A53" s="234">
        <v>51</v>
      </c>
      <c r="B53" s="217" t="s">
        <v>252</v>
      </c>
      <c r="C53" s="233">
        <v>52</v>
      </c>
      <c r="D53" s="220" t="s">
        <v>253</v>
      </c>
      <c r="E53" s="216" t="s">
        <v>349</v>
      </c>
      <c r="F53" s="227" t="s">
        <v>254</v>
      </c>
      <c r="G53" s="227" t="s">
        <v>255</v>
      </c>
    </row>
    <row r="54" spans="1:7" ht="18">
      <c r="A54" s="234">
        <v>52</v>
      </c>
      <c r="B54" s="217" t="s">
        <v>283</v>
      </c>
      <c r="C54" s="233">
        <v>53</v>
      </c>
      <c r="D54" s="220" t="s">
        <v>284</v>
      </c>
      <c r="E54" s="216" t="s">
        <v>285</v>
      </c>
      <c r="F54" s="227" t="s">
        <v>286</v>
      </c>
      <c r="G54" s="227" t="s">
        <v>287</v>
      </c>
    </row>
    <row r="55" spans="1:7" ht="18">
      <c r="A55" s="234">
        <v>53</v>
      </c>
      <c r="B55" s="218" t="s">
        <v>382</v>
      </c>
      <c r="C55" s="233">
        <v>54</v>
      </c>
      <c r="D55" s="220" t="s">
        <v>294</v>
      </c>
      <c r="E55" s="216" t="s">
        <v>295</v>
      </c>
      <c r="F55" s="227" t="s">
        <v>296</v>
      </c>
      <c r="G55" s="227" t="s">
        <v>297</v>
      </c>
    </row>
    <row r="56" spans="1:7" ht="18">
      <c r="A56" s="234">
        <v>55</v>
      </c>
      <c r="B56" s="218" t="s">
        <v>314</v>
      </c>
      <c r="C56" s="233">
        <v>56</v>
      </c>
      <c r="D56" s="220" t="s">
        <v>149</v>
      </c>
      <c r="E56" s="216" t="s">
        <v>315</v>
      </c>
      <c r="F56" s="227" t="s">
        <v>316</v>
      </c>
      <c r="G56" s="227" t="s">
        <v>317</v>
      </c>
    </row>
    <row r="57" spans="1:7" ht="18">
      <c r="A57" s="234">
        <v>56</v>
      </c>
      <c r="B57" s="217" t="s">
        <v>355</v>
      </c>
      <c r="C57" s="233">
        <v>57</v>
      </c>
      <c r="D57" s="220" t="s">
        <v>319</v>
      </c>
      <c r="E57" s="216" t="s">
        <v>320</v>
      </c>
      <c r="F57" s="227" t="s">
        <v>321</v>
      </c>
      <c r="G57" s="227" t="s">
        <v>322</v>
      </c>
    </row>
    <row r="58" spans="1:7" ht="18">
      <c r="A58" s="234">
        <v>57</v>
      </c>
      <c r="B58" s="217" t="s">
        <v>356</v>
      </c>
      <c r="C58" s="233">
        <v>58</v>
      </c>
      <c r="D58" s="220" t="s">
        <v>112</v>
      </c>
      <c r="E58" s="216" t="s">
        <v>113</v>
      </c>
      <c r="F58" s="227" t="s">
        <v>323</v>
      </c>
      <c r="G58" s="227" t="s">
        <v>324</v>
      </c>
    </row>
    <row r="59" spans="1:7" ht="18">
      <c r="A59" s="234">
        <v>58</v>
      </c>
      <c r="B59" s="217" t="s">
        <v>325</v>
      </c>
      <c r="C59" s="233">
        <v>59</v>
      </c>
      <c r="D59" s="220" t="s">
        <v>122</v>
      </c>
      <c r="E59" s="216" t="s">
        <v>123</v>
      </c>
      <c r="F59" s="227" t="s">
        <v>326</v>
      </c>
      <c r="G59" s="227" t="s">
        <v>327</v>
      </c>
    </row>
    <row r="60" spans="1:7" ht="18">
      <c r="A60" s="234">
        <v>59</v>
      </c>
      <c r="B60" s="217" t="s">
        <v>130</v>
      </c>
      <c r="C60" s="233">
        <v>60</v>
      </c>
      <c r="D60" s="220" t="s">
        <v>131</v>
      </c>
      <c r="E60" s="216" t="s">
        <v>132</v>
      </c>
      <c r="F60" s="227" t="s">
        <v>133</v>
      </c>
      <c r="G60" s="227" t="s">
        <v>134</v>
      </c>
    </row>
    <row r="61" spans="1:7" ht="18">
      <c r="A61" s="234">
        <v>60</v>
      </c>
      <c r="B61" s="218" t="s">
        <v>328</v>
      </c>
      <c r="C61" s="233">
        <v>61</v>
      </c>
      <c r="D61" s="220" t="s">
        <v>188</v>
      </c>
      <c r="E61" s="216" t="s">
        <v>329</v>
      </c>
      <c r="F61" s="227" t="s">
        <v>330</v>
      </c>
      <c r="G61" s="227" t="s">
        <v>331</v>
      </c>
    </row>
    <row r="62" spans="1:7" ht="18.75">
      <c r="A62" s="234">
        <v>61</v>
      </c>
      <c r="B62" s="217" t="s">
        <v>318</v>
      </c>
      <c r="C62" s="233">
        <v>62</v>
      </c>
      <c r="D62" s="220" t="s">
        <v>319</v>
      </c>
      <c r="E62" s="216" t="s">
        <v>320</v>
      </c>
      <c r="F62" s="227" t="s">
        <v>332</v>
      </c>
      <c r="G62" s="227" t="s">
        <v>322</v>
      </c>
    </row>
    <row r="63" spans="1:7" ht="18.75">
      <c r="A63" s="234">
        <v>62</v>
      </c>
      <c r="B63" s="218" t="s">
        <v>328</v>
      </c>
      <c r="C63" s="233">
        <v>63</v>
      </c>
      <c r="D63" s="220" t="s">
        <v>188</v>
      </c>
      <c r="E63" s="216" t="s">
        <v>329</v>
      </c>
      <c r="F63" s="227" t="s">
        <v>330</v>
      </c>
      <c r="G63" s="227" t="s">
        <v>331</v>
      </c>
    </row>
    <row r="64" spans="1:7" ht="18.75">
      <c r="A64" s="234">
        <v>63</v>
      </c>
      <c r="B64" s="218" t="s">
        <v>333</v>
      </c>
      <c r="C64" s="233">
        <v>64</v>
      </c>
      <c r="D64" s="220" t="s">
        <v>334</v>
      </c>
      <c r="E64" s="216" t="s">
        <v>353</v>
      </c>
      <c r="F64" s="227" t="s">
        <v>335</v>
      </c>
      <c r="G64" s="227" t="s">
        <v>368</v>
      </c>
    </row>
  </sheetData>
  <sheetProtection/>
  <printOptions/>
  <pageMargins left="0.787" right="0.787" top="0.984" bottom="0.984" header="0.512" footer="0.512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6"/>
    <pageSetUpPr fitToPage="1"/>
  </sheetPr>
  <dimension ref="A2:O124"/>
  <sheetViews>
    <sheetView showZeros="0" tabSelected="1" zoomScale="75" zoomScaleNormal="75" zoomScalePageLayoutView="0" workbookViewId="0" topLeftCell="A2">
      <pane xSplit="3" ySplit="3" topLeftCell="D5" activePane="bottomRight" state="frozen"/>
      <selection pane="topLeft" activeCell="A2" sqref="A2"/>
      <selection pane="topRight" activeCell="D2" sqref="D2"/>
      <selection pane="bottomLeft" activeCell="A5" sqref="A5"/>
      <selection pane="bottomRight" activeCell="K7" sqref="K7"/>
    </sheetView>
  </sheetViews>
  <sheetFormatPr defaultColWidth="8.66015625" defaultRowHeight="18"/>
  <cols>
    <col min="1" max="2" width="14" style="0" customWidth="1"/>
    <col min="3" max="3" width="9.33203125" style="0" bestFit="1" customWidth="1"/>
    <col min="4" max="4" width="10.58203125" style="0" bestFit="1" customWidth="1"/>
    <col min="5" max="5" width="10.66015625" style="0" customWidth="1"/>
    <col min="8" max="8" width="4.08203125" style="0" customWidth="1"/>
    <col min="9" max="9" width="8.91015625" style="0" bestFit="1" customWidth="1"/>
    <col min="10" max="10" width="10.41015625" style="0" bestFit="1" customWidth="1"/>
    <col min="11" max="11" width="8.91015625" style="0" bestFit="1" customWidth="1"/>
    <col min="12" max="13" width="5.33203125" style="0" customWidth="1"/>
    <col min="14" max="14" width="11" style="0" bestFit="1" customWidth="1"/>
    <col min="15" max="15" width="10" style="0" bestFit="1" customWidth="1"/>
  </cols>
  <sheetData>
    <row r="1" ht="17.25" hidden="1"/>
    <row r="2" spans="1:11" ht="26.25">
      <c r="A2" s="172" t="s">
        <v>369</v>
      </c>
      <c r="K2" s="170"/>
    </row>
    <row r="3" ht="17.25" hidden="1"/>
    <row r="4" spans="1:7" ht="18">
      <c r="A4" s="206" t="s">
        <v>19</v>
      </c>
      <c r="B4" s="207" t="s">
        <v>11</v>
      </c>
      <c r="C4" s="207" t="s">
        <v>12</v>
      </c>
      <c r="D4" s="208"/>
      <c r="E4" s="209" t="s">
        <v>20</v>
      </c>
      <c r="F4" s="210"/>
      <c r="G4" s="211"/>
    </row>
    <row r="5" spans="1:15" ht="20.25">
      <c r="A5" s="270"/>
      <c r="B5" s="204"/>
      <c r="C5" s="205" t="e">
        <f>VALUE(MID(E5,1,1))</f>
        <v>#VALUE!</v>
      </c>
      <c r="D5" s="188">
        <f>A5</f>
        <v>0</v>
      </c>
      <c r="E5" s="189" t="e">
        <f>VLOOKUP(VALUE(LEFT(A5,4)),$I$6:$K$22,3,0)*100000+VALUE(MID(A5,5,1)*10000)+VALUE(MID(A5,6,1)*1000)+VALUE(MID(A5,7,1)*100)+VALUE(RIGHT(A5,2))</f>
        <v>#VALUE!</v>
      </c>
      <c r="F5" s="189"/>
      <c r="G5" s="203"/>
      <c r="I5" s="175" t="s">
        <v>17</v>
      </c>
      <c r="J5" s="176" t="s">
        <v>16</v>
      </c>
      <c r="K5" s="177" t="s">
        <v>18</v>
      </c>
      <c r="N5" s="175" t="s">
        <v>57</v>
      </c>
      <c r="O5" s="177" t="s">
        <v>56</v>
      </c>
    </row>
    <row r="6" spans="1:15" ht="20.25">
      <c r="A6" s="271"/>
      <c r="B6" s="48"/>
      <c r="C6" s="187" t="e">
        <f aca="true" t="shared" si="0" ref="C6:C69">VALUE(MID(E6,1,1))</f>
        <v>#VALUE!</v>
      </c>
      <c r="D6" s="190">
        <f aca="true" t="shared" si="1" ref="D6:D69">A6</f>
        <v>0</v>
      </c>
      <c r="E6" s="191" t="e">
        <f aca="true" t="shared" si="2" ref="E6:E69">VLOOKUP(VALUE(LEFT(A6,4)),$I$6:$K$22,3,0)*100000+VALUE(MID(A6,5,1)*10000)+VALUE(MID(A6,6,1)*1000)+VALUE(MID(A6,7,1)*100)+VALUE(RIGHT(A6,2))</f>
        <v>#VALUE!</v>
      </c>
      <c r="F6" s="191"/>
      <c r="G6" s="193"/>
      <c r="I6" s="198">
        <v>2007</v>
      </c>
      <c r="J6" s="184">
        <f aca="true" ca="1" t="shared" si="3" ref="J6:J22">YEAR(NOW())</f>
        <v>2013</v>
      </c>
      <c r="K6" s="199">
        <f aca="true" t="shared" si="4" ref="K6:K13">J6-I6+1</f>
        <v>7</v>
      </c>
      <c r="N6" s="198" t="s">
        <v>55</v>
      </c>
      <c r="O6" s="199">
        <v>1</v>
      </c>
    </row>
    <row r="7" spans="1:15" ht="20.25">
      <c r="A7" s="271"/>
      <c r="B7" s="48"/>
      <c r="C7" s="187" t="e">
        <f t="shared" si="0"/>
        <v>#VALUE!</v>
      </c>
      <c r="D7" s="190">
        <f t="shared" si="1"/>
        <v>0</v>
      </c>
      <c r="E7" s="191" t="e">
        <f t="shared" si="2"/>
        <v>#VALUE!</v>
      </c>
      <c r="F7" s="191"/>
      <c r="G7" s="193"/>
      <c r="I7" s="198">
        <v>2008</v>
      </c>
      <c r="J7" s="184">
        <f ca="1" t="shared" si="3"/>
        <v>2013</v>
      </c>
      <c r="K7" s="199">
        <f t="shared" si="4"/>
        <v>6</v>
      </c>
      <c r="N7" s="198" t="s">
        <v>58</v>
      </c>
      <c r="O7" s="199">
        <v>2</v>
      </c>
    </row>
    <row r="8" spans="1:15" ht="20.25">
      <c r="A8" s="271"/>
      <c r="B8" s="48"/>
      <c r="C8" s="187" t="e">
        <f t="shared" si="0"/>
        <v>#VALUE!</v>
      </c>
      <c r="D8" s="190">
        <f t="shared" si="1"/>
        <v>0</v>
      </c>
      <c r="E8" s="191" t="e">
        <f t="shared" si="2"/>
        <v>#VALUE!</v>
      </c>
      <c r="F8" s="191"/>
      <c r="G8" s="193"/>
      <c r="I8" s="198">
        <v>2009</v>
      </c>
      <c r="J8" s="184">
        <f ca="1" t="shared" si="3"/>
        <v>2013</v>
      </c>
      <c r="K8" s="199">
        <f t="shared" si="4"/>
        <v>5</v>
      </c>
      <c r="N8" s="198" t="s">
        <v>59</v>
      </c>
      <c r="O8" s="199">
        <v>3</v>
      </c>
    </row>
    <row r="9" spans="1:15" ht="20.25">
      <c r="A9" s="271"/>
      <c r="B9" s="48"/>
      <c r="C9" s="187" t="e">
        <f t="shared" si="0"/>
        <v>#VALUE!</v>
      </c>
      <c r="D9" s="190">
        <f t="shared" si="1"/>
        <v>0</v>
      </c>
      <c r="E9" s="191" t="e">
        <f t="shared" si="2"/>
        <v>#VALUE!</v>
      </c>
      <c r="F9" s="191"/>
      <c r="G9" s="193"/>
      <c r="I9" s="198">
        <v>2010</v>
      </c>
      <c r="J9" s="184">
        <f ca="1" t="shared" si="3"/>
        <v>2013</v>
      </c>
      <c r="K9" s="199">
        <f t="shared" si="4"/>
        <v>4</v>
      </c>
      <c r="N9" s="198" t="s">
        <v>60</v>
      </c>
      <c r="O9" s="199">
        <v>4</v>
      </c>
    </row>
    <row r="10" spans="1:15" ht="20.25">
      <c r="A10" s="271"/>
      <c r="B10" s="48"/>
      <c r="C10" s="187" t="e">
        <f t="shared" si="0"/>
        <v>#VALUE!</v>
      </c>
      <c r="D10" s="190">
        <f t="shared" si="1"/>
        <v>0</v>
      </c>
      <c r="E10" s="191" t="e">
        <f t="shared" si="2"/>
        <v>#VALUE!</v>
      </c>
      <c r="F10" s="191"/>
      <c r="G10" s="193"/>
      <c r="I10" s="198">
        <v>2011</v>
      </c>
      <c r="J10" s="184">
        <f ca="1" t="shared" si="3"/>
        <v>2013</v>
      </c>
      <c r="K10" s="199">
        <f t="shared" si="4"/>
        <v>3</v>
      </c>
      <c r="N10" s="198" t="s">
        <v>61</v>
      </c>
      <c r="O10" s="199">
        <v>5</v>
      </c>
    </row>
    <row r="11" spans="1:15" ht="20.25">
      <c r="A11" s="271"/>
      <c r="B11" s="48"/>
      <c r="C11" s="187" t="e">
        <f t="shared" si="0"/>
        <v>#VALUE!</v>
      </c>
      <c r="D11" s="190">
        <f t="shared" si="1"/>
        <v>0</v>
      </c>
      <c r="E11" s="191" t="e">
        <f t="shared" si="2"/>
        <v>#VALUE!</v>
      </c>
      <c r="F11" s="191"/>
      <c r="G11" s="193"/>
      <c r="I11" s="198">
        <v>2012</v>
      </c>
      <c r="J11" s="184">
        <f ca="1" t="shared" si="3"/>
        <v>2013</v>
      </c>
      <c r="K11" s="199">
        <f t="shared" si="4"/>
        <v>2</v>
      </c>
      <c r="N11" s="198" t="s">
        <v>62</v>
      </c>
      <c r="O11" s="199">
        <v>6</v>
      </c>
    </row>
    <row r="12" spans="1:15" ht="20.25">
      <c r="A12" s="271"/>
      <c r="B12" s="48"/>
      <c r="C12" s="187" t="e">
        <f t="shared" si="0"/>
        <v>#VALUE!</v>
      </c>
      <c r="D12" s="190">
        <f t="shared" si="1"/>
        <v>0</v>
      </c>
      <c r="E12" s="191" t="e">
        <f t="shared" si="2"/>
        <v>#VALUE!</v>
      </c>
      <c r="F12" s="191"/>
      <c r="G12" s="193"/>
      <c r="I12" s="198">
        <v>2013</v>
      </c>
      <c r="J12" s="184">
        <f ca="1" t="shared" si="3"/>
        <v>2013</v>
      </c>
      <c r="K12" s="199">
        <f t="shared" si="4"/>
        <v>1</v>
      </c>
      <c r="N12" s="198" t="s">
        <v>63</v>
      </c>
      <c r="O12" s="199">
        <v>7</v>
      </c>
    </row>
    <row r="13" spans="1:15" ht="20.25">
      <c r="A13" s="271"/>
      <c r="B13" s="48"/>
      <c r="C13" s="187" t="e">
        <f t="shared" si="0"/>
        <v>#VALUE!</v>
      </c>
      <c r="D13" s="190">
        <f t="shared" si="1"/>
        <v>0</v>
      </c>
      <c r="E13" s="191" t="e">
        <f t="shared" si="2"/>
        <v>#VALUE!</v>
      </c>
      <c r="F13" s="191"/>
      <c r="G13" s="193"/>
      <c r="I13" s="198">
        <v>2014</v>
      </c>
      <c r="J13" s="184">
        <f ca="1" t="shared" si="3"/>
        <v>2013</v>
      </c>
      <c r="K13" s="199">
        <f t="shared" si="4"/>
        <v>0</v>
      </c>
      <c r="N13" s="198" t="s">
        <v>64</v>
      </c>
      <c r="O13" s="199">
        <v>8</v>
      </c>
    </row>
    <row r="14" spans="1:15" ht="20.25">
      <c r="A14" s="271"/>
      <c r="B14" s="48"/>
      <c r="C14" s="187" t="e">
        <f t="shared" si="0"/>
        <v>#VALUE!</v>
      </c>
      <c r="D14" s="190">
        <f t="shared" si="1"/>
        <v>0</v>
      </c>
      <c r="E14" s="191" t="e">
        <f t="shared" si="2"/>
        <v>#VALUE!</v>
      </c>
      <c r="F14" s="191"/>
      <c r="G14" s="193"/>
      <c r="I14" s="198">
        <v>2015</v>
      </c>
      <c r="J14" s="184">
        <f ca="1" t="shared" si="3"/>
        <v>2013</v>
      </c>
      <c r="K14" s="199">
        <f aca="true" t="shared" si="5" ref="K14:K22">J14-I14+1</f>
        <v>-1</v>
      </c>
      <c r="N14" s="198" t="s">
        <v>65</v>
      </c>
      <c r="O14" s="199">
        <v>9</v>
      </c>
    </row>
    <row r="15" spans="1:15" ht="20.25">
      <c r="A15" s="271"/>
      <c r="B15" s="48"/>
      <c r="C15" s="187" t="e">
        <f t="shared" si="0"/>
        <v>#VALUE!</v>
      </c>
      <c r="D15" s="190">
        <f t="shared" si="1"/>
        <v>0</v>
      </c>
      <c r="E15" s="191" t="e">
        <f t="shared" si="2"/>
        <v>#VALUE!</v>
      </c>
      <c r="F15" s="191"/>
      <c r="G15" s="193"/>
      <c r="I15" s="198">
        <v>2016</v>
      </c>
      <c r="J15" s="184">
        <f ca="1" t="shared" si="3"/>
        <v>2013</v>
      </c>
      <c r="K15" s="199">
        <f t="shared" si="5"/>
        <v>-2</v>
      </c>
      <c r="N15" s="198" t="s">
        <v>66</v>
      </c>
      <c r="O15" s="199">
        <v>10</v>
      </c>
    </row>
    <row r="16" spans="1:15" ht="20.25">
      <c r="A16" s="271"/>
      <c r="B16" s="180"/>
      <c r="C16" s="202" t="e">
        <f t="shared" si="0"/>
        <v>#VALUE!</v>
      </c>
      <c r="D16" s="188">
        <f t="shared" si="1"/>
        <v>0</v>
      </c>
      <c r="E16" s="189" t="e">
        <f t="shared" si="2"/>
        <v>#VALUE!</v>
      </c>
      <c r="F16" s="189"/>
      <c r="G16" s="203"/>
      <c r="I16" s="198">
        <v>2017</v>
      </c>
      <c r="J16" s="184">
        <f ca="1" t="shared" si="3"/>
        <v>2013</v>
      </c>
      <c r="K16" s="199">
        <f t="shared" si="5"/>
        <v>-3</v>
      </c>
      <c r="N16" s="198" t="s">
        <v>67</v>
      </c>
      <c r="O16" s="199">
        <v>11</v>
      </c>
    </row>
    <row r="17" spans="1:15" ht="20.25">
      <c r="A17" s="271"/>
      <c r="B17" s="180"/>
      <c r="C17" s="192" t="e">
        <f t="shared" si="0"/>
        <v>#VALUE!</v>
      </c>
      <c r="D17" s="190">
        <f t="shared" si="1"/>
        <v>0</v>
      </c>
      <c r="E17" s="191" t="e">
        <f t="shared" si="2"/>
        <v>#VALUE!</v>
      </c>
      <c r="F17" s="191"/>
      <c r="G17" s="193"/>
      <c r="I17" s="198">
        <v>2018</v>
      </c>
      <c r="J17" s="184">
        <f ca="1" t="shared" si="3"/>
        <v>2013</v>
      </c>
      <c r="K17" s="199">
        <f t="shared" si="5"/>
        <v>-4</v>
      </c>
      <c r="N17" s="198" t="s">
        <v>68</v>
      </c>
      <c r="O17" s="199">
        <v>12</v>
      </c>
    </row>
    <row r="18" spans="1:15" ht="20.25">
      <c r="A18" s="271"/>
      <c r="B18" s="180"/>
      <c r="C18" s="192" t="e">
        <f t="shared" si="0"/>
        <v>#VALUE!</v>
      </c>
      <c r="D18" s="190">
        <f t="shared" si="1"/>
        <v>0</v>
      </c>
      <c r="E18" s="191" t="e">
        <f t="shared" si="2"/>
        <v>#VALUE!</v>
      </c>
      <c r="F18" s="191"/>
      <c r="G18" s="193"/>
      <c r="I18" s="198">
        <v>2019</v>
      </c>
      <c r="J18" s="184">
        <f ca="1" t="shared" si="3"/>
        <v>2013</v>
      </c>
      <c r="K18" s="199">
        <f t="shared" si="5"/>
        <v>-5</v>
      </c>
      <c r="N18" s="198" t="s">
        <v>69</v>
      </c>
      <c r="O18" s="199">
        <v>13</v>
      </c>
    </row>
    <row r="19" spans="1:15" ht="20.25">
      <c r="A19" s="271"/>
      <c r="B19" s="180"/>
      <c r="C19" s="192" t="e">
        <f t="shared" si="0"/>
        <v>#VALUE!</v>
      </c>
      <c r="D19" s="190">
        <f t="shared" si="1"/>
        <v>0</v>
      </c>
      <c r="E19" s="191" t="e">
        <f t="shared" si="2"/>
        <v>#VALUE!</v>
      </c>
      <c r="F19" s="191"/>
      <c r="G19" s="193"/>
      <c r="I19" s="198">
        <v>2020</v>
      </c>
      <c r="J19" s="184">
        <f ca="1" t="shared" si="3"/>
        <v>2013</v>
      </c>
      <c r="K19" s="199">
        <f t="shared" si="5"/>
        <v>-6</v>
      </c>
      <c r="N19" s="198" t="s">
        <v>70</v>
      </c>
      <c r="O19" s="199">
        <v>14</v>
      </c>
    </row>
    <row r="20" spans="1:15" ht="20.25">
      <c r="A20" s="271"/>
      <c r="B20" s="180"/>
      <c r="C20" s="192" t="e">
        <f t="shared" si="0"/>
        <v>#VALUE!</v>
      </c>
      <c r="D20" s="190">
        <f t="shared" si="1"/>
        <v>0</v>
      </c>
      <c r="E20" s="191" t="e">
        <f t="shared" si="2"/>
        <v>#VALUE!</v>
      </c>
      <c r="F20" s="191"/>
      <c r="G20" s="193"/>
      <c r="I20" s="198">
        <v>2021</v>
      </c>
      <c r="J20" s="184">
        <f ca="1" t="shared" si="3"/>
        <v>2013</v>
      </c>
      <c r="K20" s="199">
        <f t="shared" si="5"/>
        <v>-7</v>
      </c>
      <c r="N20" s="198" t="s">
        <v>71</v>
      </c>
      <c r="O20" s="199">
        <v>15</v>
      </c>
    </row>
    <row r="21" spans="1:15" ht="20.25">
      <c r="A21" s="271"/>
      <c r="B21" s="180"/>
      <c r="C21" s="192" t="e">
        <f t="shared" si="0"/>
        <v>#VALUE!</v>
      </c>
      <c r="D21" s="190">
        <f t="shared" si="1"/>
        <v>0</v>
      </c>
      <c r="E21" s="191" t="e">
        <f t="shared" si="2"/>
        <v>#VALUE!</v>
      </c>
      <c r="F21" s="191"/>
      <c r="G21" s="193"/>
      <c r="I21" s="198">
        <v>2022</v>
      </c>
      <c r="J21" s="184">
        <f ca="1" t="shared" si="3"/>
        <v>2013</v>
      </c>
      <c r="K21" s="199">
        <f t="shared" si="5"/>
        <v>-8</v>
      </c>
      <c r="N21" s="198" t="s">
        <v>72</v>
      </c>
      <c r="O21" s="199">
        <v>16</v>
      </c>
    </row>
    <row r="22" spans="1:15" ht="20.25">
      <c r="A22" s="271"/>
      <c r="B22" s="180"/>
      <c r="C22" s="192" t="e">
        <f t="shared" si="0"/>
        <v>#VALUE!</v>
      </c>
      <c r="D22" s="190">
        <f t="shared" si="1"/>
        <v>0</v>
      </c>
      <c r="E22" s="191" t="e">
        <f t="shared" si="2"/>
        <v>#VALUE!</v>
      </c>
      <c r="F22" s="191"/>
      <c r="G22" s="193"/>
      <c r="I22" s="198">
        <v>2023</v>
      </c>
      <c r="J22" s="184">
        <f ca="1" t="shared" si="3"/>
        <v>2013</v>
      </c>
      <c r="K22" s="199">
        <f t="shared" si="5"/>
        <v>-9</v>
      </c>
      <c r="N22" s="198" t="s">
        <v>73</v>
      </c>
      <c r="O22" s="199">
        <v>17</v>
      </c>
    </row>
    <row r="23" spans="1:15" ht="20.25">
      <c r="A23" s="271"/>
      <c r="B23" s="180"/>
      <c r="C23" s="192" t="e">
        <f t="shared" si="0"/>
        <v>#VALUE!</v>
      </c>
      <c r="D23" s="190">
        <f t="shared" si="1"/>
        <v>0</v>
      </c>
      <c r="E23" s="191" t="e">
        <f t="shared" si="2"/>
        <v>#VALUE!</v>
      </c>
      <c r="F23" s="191"/>
      <c r="G23" s="193"/>
      <c r="N23" s="198" t="s">
        <v>74</v>
      </c>
      <c r="O23" s="199">
        <v>18</v>
      </c>
    </row>
    <row r="24" spans="1:15" ht="20.25">
      <c r="A24" s="271"/>
      <c r="B24" s="180"/>
      <c r="C24" s="192" t="e">
        <f t="shared" si="0"/>
        <v>#VALUE!</v>
      </c>
      <c r="D24" s="190">
        <f t="shared" si="1"/>
        <v>0</v>
      </c>
      <c r="E24" s="191" t="e">
        <f t="shared" si="2"/>
        <v>#VALUE!</v>
      </c>
      <c r="F24" s="191"/>
      <c r="G24" s="193"/>
      <c r="N24" s="198" t="s">
        <v>75</v>
      </c>
      <c r="O24" s="199">
        <v>19</v>
      </c>
    </row>
    <row r="25" spans="1:15" ht="20.25">
      <c r="A25" s="271"/>
      <c r="B25" s="180"/>
      <c r="C25" s="192" t="e">
        <f t="shared" si="0"/>
        <v>#VALUE!</v>
      </c>
      <c r="D25" s="190">
        <f t="shared" si="1"/>
        <v>0</v>
      </c>
      <c r="E25" s="191" t="e">
        <f t="shared" si="2"/>
        <v>#VALUE!</v>
      </c>
      <c r="F25" s="191"/>
      <c r="G25" s="193"/>
      <c r="N25" s="198" t="s">
        <v>76</v>
      </c>
      <c r="O25" s="199">
        <v>20</v>
      </c>
    </row>
    <row r="26" spans="1:15" ht="20.25">
      <c r="A26" s="271"/>
      <c r="B26" s="180"/>
      <c r="C26" s="192" t="e">
        <f t="shared" si="0"/>
        <v>#VALUE!</v>
      </c>
      <c r="D26" s="190">
        <f t="shared" si="1"/>
        <v>0</v>
      </c>
      <c r="E26" s="191" t="e">
        <f t="shared" si="2"/>
        <v>#VALUE!</v>
      </c>
      <c r="F26" s="191"/>
      <c r="G26" s="193"/>
      <c r="N26" s="198" t="s">
        <v>77</v>
      </c>
      <c r="O26" s="199">
        <v>21</v>
      </c>
    </row>
    <row r="27" spans="1:15" ht="20.25">
      <c r="A27" s="271"/>
      <c r="B27" s="180"/>
      <c r="C27" s="192" t="e">
        <f t="shared" si="0"/>
        <v>#VALUE!</v>
      </c>
      <c r="D27" s="190">
        <f t="shared" si="1"/>
        <v>0</v>
      </c>
      <c r="E27" s="191" t="e">
        <f t="shared" si="2"/>
        <v>#VALUE!</v>
      </c>
      <c r="F27" s="191"/>
      <c r="G27" s="193"/>
      <c r="J27">
        <v>200110101</v>
      </c>
      <c r="N27" s="198" t="s">
        <v>78</v>
      </c>
      <c r="O27" s="199">
        <v>22</v>
      </c>
    </row>
    <row r="28" spans="1:15" ht="20.25">
      <c r="A28" s="271"/>
      <c r="B28" s="180"/>
      <c r="C28" s="192" t="e">
        <f t="shared" si="0"/>
        <v>#VALUE!</v>
      </c>
      <c r="D28" s="190">
        <f t="shared" si="1"/>
        <v>0</v>
      </c>
      <c r="E28" s="191" t="e">
        <f t="shared" si="2"/>
        <v>#VALUE!</v>
      </c>
      <c r="F28" s="191"/>
      <c r="G28" s="193"/>
      <c r="N28" s="198" t="s">
        <v>79</v>
      </c>
      <c r="O28" s="199">
        <v>23</v>
      </c>
    </row>
    <row r="29" spans="1:15" ht="20.25">
      <c r="A29" s="271"/>
      <c r="B29" s="180"/>
      <c r="C29" s="192" t="e">
        <f t="shared" si="0"/>
        <v>#VALUE!</v>
      </c>
      <c r="D29" s="190">
        <f t="shared" si="1"/>
        <v>0</v>
      </c>
      <c r="E29" s="191" t="e">
        <f t="shared" si="2"/>
        <v>#VALUE!</v>
      </c>
      <c r="F29" s="191"/>
      <c r="G29" s="193"/>
      <c r="N29" s="198" t="s">
        <v>80</v>
      </c>
      <c r="O29" s="199">
        <v>24</v>
      </c>
    </row>
    <row r="30" spans="1:15" ht="20.25">
      <c r="A30" s="271"/>
      <c r="B30" s="180"/>
      <c r="C30" s="192" t="e">
        <f t="shared" si="0"/>
        <v>#VALUE!</v>
      </c>
      <c r="D30" s="190">
        <f t="shared" si="1"/>
        <v>0</v>
      </c>
      <c r="E30" s="191" t="e">
        <f t="shared" si="2"/>
        <v>#VALUE!</v>
      </c>
      <c r="F30" s="191"/>
      <c r="G30" s="193"/>
      <c r="N30" s="198" t="s">
        <v>81</v>
      </c>
      <c r="O30" s="199">
        <v>25</v>
      </c>
    </row>
    <row r="31" spans="1:15" ht="20.25">
      <c r="A31" s="271"/>
      <c r="B31" s="180"/>
      <c r="C31" s="192" t="e">
        <f t="shared" si="0"/>
        <v>#VALUE!</v>
      </c>
      <c r="D31" s="190">
        <f t="shared" si="1"/>
        <v>0</v>
      </c>
      <c r="E31" s="191" t="e">
        <f t="shared" si="2"/>
        <v>#VALUE!</v>
      </c>
      <c r="F31" s="191"/>
      <c r="G31" s="193"/>
      <c r="N31" s="198" t="s">
        <v>82</v>
      </c>
      <c r="O31" s="199">
        <v>26</v>
      </c>
    </row>
    <row r="32" spans="1:15" ht="20.25">
      <c r="A32" s="271"/>
      <c r="B32" s="180"/>
      <c r="C32" s="192" t="e">
        <f t="shared" si="0"/>
        <v>#VALUE!</v>
      </c>
      <c r="D32" s="190">
        <f t="shared" si="1"/>
        <v>0</v>
      </c>
      <c r="E32" s="191" t="e">
        <f t="shared" si="2"/>
        <v>#VALUE!</v>
      </c>
      <c r="F32" s="191"/>
      <c r="G32" s="193"/>
      <c r="N32" s="198" t="s">
        <v>83</v>
      </c>
      <c r="O32" s="199">
        <v>27</v>
      </c>
    </row>
    <row r="33" spans="1:15" ht="20.25">
      <c r="A33" s="271"/>
      <c r="B33" s="180"/>
      <c r="C33" s="192" t="e">
        <f t="shared" si="0"/>
        <v>#VALUE!</v>
      </c>
      <c r="D33" s="190">
        <f t="shared" si="1"/>
        <v>0</v>
      </c>
      <c r="E33" s="191" t="e">
        <f t="shared" si="2"/>
        <v>#VALUE!</v>
      </c>
      <c r="F33" s="191"/>
      <c r="G33" s="193"/>
      <c r="N33" s="198" t="s">
        <v>84</v>
      </c>
      <c r="O33" s="199">
        <v>28</v>
      </c>
    </row>
    <row r="34" spans="1:15" ht="20.25">
      <c r="A34" s="271"/>
      <c r="B34" s="180"/>
      <c r="C34" s="192" t="e">
        <f t="shared" si="0"/>
        <v>#VALUE!</v>
      </c>
      <c r="D34" s="190">
        <f t="shared" si="1"/>
        <v>0</v>
      </c>
      <c r="E34" s="191" t="e">
        <f t="shared" si="2"/>
        <v>#VALUE!</v>
      </c>
      <c r="F34" s="191"/>
      <c r="G34" s="193"/>
      <c r="N34" s="198" t="s">
        <v>85</v>
      </c>
      <c r="O34" s="199">
        <v>29</v>
      </c>
    </row>
    <row r="35" spans="1:15" ht="20.25">
      <c r="A35" s="271"/>
      <c r="B35" s="180"/>
      <c r="C35" s="192" t="e">
        <f t="shared" si="0"/>
        <v>#VALUE!</v>
      </c>
      <c r="D35" s="190">
        <f t="shared" si="1"/>
        <v>0</v>
      </c>
      <c r="E35" s="191" t="e">
        <f t="shared" si="2"/>
        <v>#VALUE!</v>
      </c>
      <c r="F35" s="191"/>
      <c r="G35" s="193"/>
      <c r="N35" s="198" t="s">
        <v>86</v>
      </c>
      <c r="O35" s="199">
        <v>30</v>
      </c>
    </row>
    <row r="36" spans="1:15" ht="20.25">
      <c r="A36" s="271"/>
      <c r="B36" s="180"/>
      <c r="C36" s="192" t="e">
        <f t="shared" si="0"/>
        <v>#VALUE!</v>
      </c>
      <c r="D36" s="190">
        <f t="shared" si="1"/>
        <v>0</v>
      </c>
      <c r="E36" s="191" t="e">
        <f t="shared" si="2"/>
        <v>#VALUE!</v>
      </c>
      <c r="F36" s="191"/>
      <c r="G36" s="193"/>
      <c r="N36" s="198" t="s">
        <v>93</v>
      </c>
      <c r="O36" s="199">
        <v>31</v>
      </c>
    </row>
    <row r="37" spans="1:15" ht="20.25">
      <c r="A37" s="271"/>
      <c r="B37" s="180"/>
      <c r="C37" s="192" t="e">
        <f t="shared" si="0"/>
        <v>#VALUE!</v>
      </c>
      <c r="D37" s="190">
        <f t="shared" si="1"/>
        <v>0</v>
      </c>
      <c r="E37" s="191" t="e">
        <f t="shared" si="2"/>
        <v>#VALUE!</v>
      </c>
      <c r="F37" s="191"/>
      <c r="G37" s="193"/>
      <c r="N37" s="198" t="s">
        <v>94</v>
      </c>
      <c r="O37" s="199">
        <v>32</v>
      </c>
    </row>
    <row r="38" spans="1:15" ht="20.25">
      <c r="A38" s="271"/>
      <c r="B38" s="180"/>
      <c r="C38" s="192" t="e">
        <f t="shared" si="0"/>
        <v>#VALUE!</v>
      </c>
      <c r="D38" s="190">
        <f t="shared" si="1"/>
        <v>0</v>
      </c>
      <c r="E38" s="191" t="e">
        <f t="shared" si="2"/>
        <v>#VALUE!</v>
      </c>
      <c r="F38" s="191"/>
      <c r="G38" s="193"/>
      <c r="M38" s="246"/>
      <c r="N38" s="245" t="s">
        <v>95</v>
      </c>
      <c r="O38" s="199">
        <v>33</v>
      </c>
    </row>
    <row r="39" spans="1:15" ht="20.25">
      <c r="A39" s="271"/>
      <c r="B39" s="180"/>
      <c r="C39" s="192" t="e">
        <f t="shared" si="0"/>
        <v>#VALUE!</v>
      </c>
      <c r="D39" s="190">
        <f t="shared" si="1"/>
        <v>0</v>
      </c>
      <c r="E39" s="191" t="e">
        <f t="shared" si="2"/>
        <v>#VALUE!</v>
      </c>
      <c r="F39" s="191"/>
      <c r="G39" s="193"/>
      <c r="M39" s="246"/>
      <c r="N39" s="200" t="s">
        <v>307</v>
      </c>
      <c r="O39" s="201">
        <v>55</v>
      </c>
    </row>
    <row r="40" spans="1:7" ht="20.25">
      <c r="A40" s="271"/>
      <c r="B40" s="180"/>
      <c r="C40" s="192" t="e">
        <f t="shared" si="0"/>
        <v>#VALUE!</v>
      </c>
      <c r="D40" s="190">
        <f t="shared" si="1"/>
        <v>0</v>
      </c>
      <c r="E40" s="191" t="e">
        <f t="shared" si="2"/>
        <v>#VALUE!</v>
      </c>
      <c r="F40" s="191"/>
      <c r="G40" s="193"/>
    </row>
    <row r="41" spans="1:7" ht="20.25">
      <c r="A41" s="271"/>
      <c r="B41" s="180"/>
      <c r="C41" s="192" t="e">
        <f t="shared" si="0"/>
        <v>#VALUE!</v>
      </c>
      <c r="D41" s="190">
        <f t="shared" si="1"/>
        <v>0</v>
      </c>
      <c r="E41" s="191" t="e">
        <f t="shared" si="2"/>
        <v>#VALUE!</v>
      </c>
      <c r="F41" s="191"/>
      <c r="G41" s="193"/>
    </row>
    <row r="42" spans="1:7" ht="20.25">
      <c r="A42" s="271"/>
      <c r="B42" s="180"/>
      <c r="C42" s="192" t="e">
        <f t="shared" si="0"/>
        <v>#VALUE!</v>
      </c>
      <c r="D42" s="190">
        <f t="shared" si="1"/>
        <v>0</v>
      </c>
      <c r="E42" s="191" t="e">
        <f t="shared" si="2"/>
        <v>#VALUE!</v>
      </c>
      <c r="F42" s="191"/>
      <c r="G42" s="193"/>
    </row>
    <row r="43" spans="1:7" ht="20.25">
      <c r="A43" s="271"/>
      <c r="B43" s="180"/>
      <c r="C43" s="192" t="e">
        <f t="shared" si="0"/>
        <v>#VALUE!</v>
      </c>
      <c r="D43" s="190">
        <f t="shared" si="1"/>
        <v>0</v>
      </c>
      <c r="E43" s="191" t="e">
        <f t="shared" si="2"/>
        <v>#VALUE!</v>
      </c>
      <c r="F43" s="191"/>
      <c r="G43" s="193"/>
    </row>
    <row r="44" spans="1:7" ht="20.25">
      <c r="A44" s="271"/>
      <c r="B44" s="180"/>
      <c r="C44" s="192" t="e">
        <f t="shared" si="0"/>
        <v>#VALUE!</v>
      </c>
      <c r="D44" s="190">
        <f t="shared" si="1"/>
        <v>0</v>
      </c>
      <c r="E44" s="191" t="e">
        <f t="shared" si="2"/>
        <v>#VALUE!</v>
      </c>
      <c r="F44" s="191"/>
      <c r="G44" s="193"/>
    </row>
    <row r="45" spans="1:7" ht="20.25">
      <c r="A45" s="271"/>
      <c r="B45" s="180"/>
      <c r="C45" s="192" t="e">
        <f t="shared" si="0"/>
        <v>#VALUE!</v>
      </c>
      <c r="D45" s="190">
        <f t="shared" si="1"/>
        <v>0</v>
      </c>
      <c r="E45" s="191" t="e">
        <f t="shared" si="2"/>
        <v>#VALUE!</v>
      </c>
      <c r="F45" s="191"/>
      <c r="G45" s="193"/>
    </row>
    <row r="46" spans="1:7" ht="20.25">
      <c r="A46" s="271"/>
      <c r="B46" s="180"/>
      <c r="C46" s="192" t="e">
        <f t="shared" si="0"/>
        <v>#VALUE!</v>
      </c>
      <c r="D46" s="190">
        <f t="shared" si="1"/>
        <v>0</v>
      </c>
      <c r="E46" s="191" t="e">
        <f t="shared" si="2"/>
        <v>#VALUE!</v>
      </c>
      <c r="F46" s="191"/>
      <c r="G46" s="193"/>
    </row>
    <row r="47" spans="1:7" ht="20.25">
      <c r="A47" s="271"/>
      <c r="B47" s="180"/>
      <c r="C47" s="192" t="e">
        <f t="shared" si="0"/>
        <v>#VALUE!</v>
      </c>
      <c r="D47" s="190">
        <f t="shared" si="1"/>
        <v>0</v>
      </c>
      <c r="E47" s="191" t="e">
        <f t="shared" si="2"/>
        <v>#VALUE!</v>
      </c>
      <c r="F47" s="191"/>
      <c r="G47" s="193"/>
    </row>
    <row r="48" spans="1:7" ht="20.25">
      <c r="A48" s="271"/>
      <c r="B48" s="180"/>
      <c r="C48" s="192" t="e">
        <f t="shared" si="0"/>
        <v>#VALUE!</v>
      </c>
      <c r="D48" s="190">
        <f t="shared" si="1"/>
        <v>0</v>
      </c>
      <c r="E48" s="191" t="e">
        <f t="shared" si="2"/>
        <v>#VALUE!</v>
      </c>
      <c r="F48" s="191"/>
      <c r="G48" s="193"/>
    </row>
    <row r="49" spans="1:7" ht="20.25">
      <c r="A49" s="271"/>
      <c r="B49" s="180"/>
      <c r="C49" s="192" t="e">
        <f t="shared" si="0"/>
        <v>#VALUE!</v>
      </c>
      <c r="D49" s="190">
        <f t="shared" si="1"/>
        <v>0</v>
      </c>
      <c r="E49" s="191" t="e">
        <f t="shared" si="2"/>
        <v>#VALUE!</v>
      </c>
      <c r="F49" s="191"/>
      <c r="G49" s="193"/>
    </row>
    <row r="50" spans="1:7" ht="20.25">
      <c r="A50" s="271"/>
      <c r="B50" s="180"/>
      <c r="C50" s="192" t="e">
        <f t="shared" si="0"/>
        <v>#VALUE!</v>
      </c>
      <c r="D50" s="190">
        <f t="shared" si="1"/>
        <v>0</v>
      </c>
      <c r="E50" s="191" t="e">
        <f t="shared" si="2"/>
        <v>#VALUE!</v>
      </c>
      <c r="F50" s="191"/>
      <c r="G50" s="193"/>
    </row>
    <row r="51" spans="1:7" ht="20.25">
      <c r="A51" s="271"/>
      <c r="B51" s="180"/>
      <c r="C51" s="192" t="e">
        <f t="shared" si="0"/>
        <v>#VALUE!</v>
      </c>
      <c r="D51" s="190">
        <f t="shared" si="1"/>
        <v>0</v>
      </c>
      <c r="E51" s="191" t="e">
        <f t="shared" si="2"/>
        <v>#VALUE!</v>
      </c>
      <c r="F51" s="191"/>
      <c r="G51" s="193"/>
    </row>
    <row r="52" spans="1:7" ht="20.25">
      <c r="A52" s="271"/>
      <c r="B52" s="180"/>
      <c r="C52" s="192" t="e">
        <f t="shared" si="0"/>
        <v>#VALUE!</v>
      </c>
      <c r="D52" s="190">
        <f t="shared" si="1"/>
        <v>0</v>
      </c>
      <c r="E52" s="191" t="e">
        <f t="shared" si="2"/>
        <v>#VALUE!</v>
      </c>
      <c r="F52" s="191"/>
      <c r="G52" s="193"/>
    </row>
    <row r="53" spans="1:7" ht="20.25">
      <c r="A53" s="271"/>
      <c r="B53" s="180"/>
      <c r="C53" s="192" t="e">
        <f t="shared" si="0"/>
        <v>#VALUE!</v>
      </c>
      <c r="D53" s="190">
        <f t="shared" si="1"/>
        <v>0</v>
      </c>
      <c r="E53" s="191" t="e">
        <f t="shared" si="2"/>
        <v>#VALUE!</v>
      </c>
      <c r="F53" s="191"/>
      <c r="G53" s="193"/>
    </row>
    <row r="54" spans="1:7" ht="20.25">
      <c r="A54" s="271"/>
      <c r="B54" s="180"/>
      <c r="C54" s="192" t="e">
        <f t="shared" si="0"/>
        <v>#VALUE!</v>
      </c>
      <c r="D54" s="190">
        <f t="shared" si="1"/>
        <v>0</v>
      </c>
      <c r="E54" s="191" t="e">
        <f t="shared" si="2"/>
        <v>#VALUE!</v>
      </c>
      <c r="F54" s="191"/>
      <c r="G54" s="193"/>
    </row>
    <row r="55" spans="1:7" ht="20.25">
      <c r="A55" s="271"/>
      <c r="B55" s="180"/>
      <c r="C55" s="192" t="e">
        <f t="shared" si="0"/>
        <v>#VALUE!</v>
      </c>
      <c r="D55" s="190">
        <f t="shared" si="1"/>
        <v>0</v>
      </c>
      <c r="E55" s="191" t="e">
        <f t="shared" si="2"/>
        <v>#VALUE!</v>
      </c>
      <c r="F55" s="191"/>
      <c r="G55" s="193"/>
    </row>
    <row r="56" spans="1:7" ht="20.25">
      <c r="A56" s="271"/>
      <c r="B56" s="180"/>
      <c r="C56" s="192" t="e">
        <f t="shared" si="0"/>
        <v>#VALUE!</v>
      </c>
      <c r="D56" s="190">
        <f t="shared" si="1"/>
        <v>0</v>
      </c>
      <c r="E56" s="191" t="e">
        <f t="shared" si="2"/>
        <v>#VALUE!</v>
      </c>
      <c r="F56" s="191"/>
      <c r="G56" s="193"/>
    </row>
    <row r="57" spans="1:7" ht="20.25">
      <c r="A57" s="271"/>
      <c r="B57" s="180"/>
      <c r="C57" s="192" t="e">
        <f t="shared" si="0"/>
        <v>#VALUE!</v>
      </c>
      <c r="D57" s="190">
        <f t="shared" si="1"/>
        <v>0</v>
      </c>
      <c r="E57" s="191" t="e">
        <f t="shared" si="2"/>
        <v>#VALUE!</v>
      </c>
      <c r="F57" s="191"/>
      <c r="G57" s="193"/>
    </row>
    <row r="58" spans="1:7" ht="20.25">
      <c r="A58" s="271"/>
      <c r="B58" s="180"/>
      <c r="C58" s="192" t="e">
        <f t="shared" si="0"/>
        <v>#VALUE!</v>
      </c>
      <c r="D58" s="190">
        <f t="shared" si="1"/>
        <v>0</v>
      </c>
      <c r="E58" s="191" t="e">
        <f t="shared" si="2"/>
        <v>#VALUE!</v>
      </c>
      <c r="F58" s="191"/>
      <c r="G58" s="193"/>
    </row>
    <row r="59" spans="1:7" ht="20.25">
      <c r="A59" s="271"/>
      <c r="B59" s="180"/>
      <c r="C59" s="192" t="e">
        <f t="shared" si="0"/>
        <v>#VALUE!</v>
      </c>
      <c r="D59" s="190">
        <f t="shared" si="1"/>
        <v>0</v>
      </c>
      <c r="E59" s="191" t="e">
        <f t="shared" si="2"/>
        <v>#VALUE!</v>
      </c>
      <c r="F59" s="191"/>
      <c r="G59" s="193"/>
    </row>
    <row r="60" spans="1:7" ht="20.25">
      <c r="A60" s="271"/>
      <c r="B60" s="180"/>
      <c r="C60" s="192" t="e">
        <f t="shared" si="0"/>
        <v>#VALUE!</v>
      </c>
      <c r="D60" s="190">
        <f t="shared" si="1"/>
        <v>0</v>
      </c>
      <c r="E60" s="191" t="e">
        <f t="shared" si="2"/>
        <v>#VALUE!</v>
      </c>
      <c r="F60" s="191"/>
      <c r="G60" s="193"/>
    </row>
    <row r="61" spans="1:7" ht="20.25">
      <c r="A61" s="271"/>
      <c r="B61" s="180"/>
      <c r="C61" s="192" t="e">
        <f t="shared" si="0"/>
        <v>#VALUE!</v>
      </c>
      <c r="D61" s="190">
        <f t="shared" si="1"/>
        <v>0</v>
      </c>
      <c r="E61" s="191" t="e">
        <f t="shared" si="2"/>
        <v>#VALUE!</v>
      </c>
      <c r="F61" s="191"/>
      <c r="G61" s="193"/>
    </row>
    <row r="62" spans="1:7" ht="20.25">
      <c r="A62" s="271"/>
      <c r="B62" s="180"/>
      <c r="C62" s="192" t="e">
        <f t="shared" si="0"/>
        <v>#VALUE!</v>
      </c>
      <c r="D62" s="190">
        <f t="shared" si="1"/>
        <v>0</v>
      </c>
      <c r="E62" s="191" t="e">
        <f t="shared" si="2"/>
        <v>#VALUE!</v>
      </c>
      <c r="F62" s="191"/>
      <c r="G62" s="193"/>
    </row>
    <row r="63" spans="1:7" ht="20.25">
      <c r="A63" s="271"/>
      <c r="B63" s="180"/>
      <c r="C63" s="192" t="e">
        <f t="shared" si="0"/>
        <v>#VALUE!</v>
      </c>
      <c r="D63" s="190">
        <f t="shared" si="1"/>
        <v>0</v>
      </c>
      <c r="E63" s="191" t="e">
        <f t="shared" si="2"/>
        <v>#VALUE!</v>
      </c>
      <c r="F63" s="191"/>
      <c r="G63" s="193"/>
    </row>
    <row r="64" spans="1:7" ht="20.25">
      <c r="A64" s="271"/>
      <c r="B64" s="180"/>
      <c r="C64" s="192" t="e">
        <f t="shared" si="0"/>
        <v>#VALUE!</v>
      </c>
      <c r="D64" s="190">
        <f t="shared" si="1"/>
        <v>0</v>
      </c>
      <c r="E64" s="191" t="e">
        <f t="shared" si="2"/>
        <v>#VALUE!</v>
      </c>
      <c r="F64" s="191"/>
      <c r="G64" s="193"/>
    </row>
    <row r="65" spans="1:7" ht="20.25">
      <c r="A65" s="271"/>
      <c r="B65" s="180"/>
      <c r="C65" s="192" t="e">
        <f t="shared" si="0"/>
        <v>#VALUE!</v>
      </c>
      <c r="D65" s="190">
        <f t="shared" si="1"/>
        <v>0</v>
      </c>
      <c r="E65" s="191" t="e">
        <f t="shared" si="2"/>
        <v>#VALUE!</v>
      </c>
      <c r="F65" s="191"/>
      <c r="G65" s="193"/>
    </row>
    <row r="66" spans="1:7" ht="20.25">
      <c r="A66" s="271"/>
      <c r="B66" s="180"/>
      <c r="C66" s="192" t="e">
        <f t="shared" si="0"/>
        <v>#VALUE!</v>
      </c>
      <c r="D66" s="190">
        <f t="shared" si="1"/>
        <v>0</v>
      </c>
      <c r="E66" s="191" t="e">
        <f t="shared" si="2"/>
        <v>#VALUE!</v>
      </c>
      <c r="F66" s="191"/>
      <c r="G66" s="193"/>
    </row>
    <row r="67" spans="1:7" ht="20.25">
      <c r="A67" s="271"/>
      <c r="B67" s="180"/>
      <c r="C67" s="192" t="e">
        <f t="shared" si="0"/>
        <v>#VALUE!</v>
      </c>
      <c r="D67" s="190">
        <f t="shared" si="1"/>
        <v>0</v>
      </c>
      <c r="E67" s="191" t="e">
        <f t="shared" si="2"/>
        <v>#VALUE!</v>
      </c>
      <c r="F67" s="191"/>
      <c r="G67" s="193"/>
    </row>
    <row r="68" spans="1:7" ht="20.25">
      <c r="A68" s="271"/>
      <c r="B68" s="180"/>
      <c r="C68" s="192" t="e">
        <f t="shared" si="0"/>
        <v>#VALUE!</v>
      </c>
      <c r="D68" s="190">
        <f t="shared" si="1"/>
        <v>0</v>
      </c>
      <c r="E68" s="191" t="e">
        <f t="shared" si="2"/>
        <v>#VALUE!</v>
      </c>
      <c r="F68" s="191"/>
      <c r="G68" s="193"/>
    </row>
    <row r="69" spans="1:7" ht="20.25">
      <c r="A69" s="271"/>
      <c r="B69" s="180"/>
      <c r="C69" s="192" t="e">
        <f t="shared" si="0"/>
        <v>#VALUE!</v>
      </c>
      <c r="D69" s="190">
        <f t="shared" si="1"/>
        <v>0</v>
      </c>
      <c r="E69" s="191" t="e">
        <f t="shared" si="2"/>
        <v>#VALUE!</v>
      </c>
      <c r="F69" s="191"/>
      <c r="G69" s="193"/>
    </row>
    <row r="70" spans="1:7" ht="20.25">
      <c r="A70" s="271"/>
      <c r="B70" s="180"/>
      <c r="C70" s="192" t="e">
        <f aca="true" t="shared" si="6" ref="C70:C109">VALUE(MID(E70,1,1))</f>
        <v>#VALUE!</v>
      </c>
      <c r="D70" s="190">
        <f aca="true" t="shared" si="7" ref="D70:D96">A70</f>
        <v>0</v>
      </c>
      <c r="E70" s="191" t="e">
        <f aca="true" t="shared" si="8" ref="E70:E109">VLOOKUP(VALUE(LEFT(A70,4)),$I$6:$K$22,3,0)*100000+VALUE(MID(A70,5,1)*10000)+VALUE(MID(A70,6,1)*1000)+VALUE(MID(A70,7,1)*100)+VALUE(RIGHT(A70,2))</f>
        <v>#VALUE!</v>
      </c>
      <c r="F70" s="191"/>
      <c r="G70" s="193"/>
    </row>
    <row r="71" spans="1:7" ht="20.25">
      <c r="A71" s="271"/>
      <c r="B71" s="180"/>
      <c r="C71" s="192" t="e">
        <f t="shared" si="6"/>
        <v>#VALUE!</v>
      </c>
      <c r="D71" s="190">
        <f t="shared" si="7"/>
        <v>0</v>
      </c>
      <c r="E71" s="191" t="e">
        <f t="shared" si="8"/>
        <v>#VALUE!</v>
      </c>
      <c r="F71" s="191"/>
      <c r="G71" s="193"/>
    </row>
    <row r="72" spans="1:7" ht="20.25">
      <c r="A72" s="271"/>
      <c r="B72" s="180"/>
      <c r="C72" s="192" t="e">
        <f t="shared" si="6"/>
        <v>#VALUE!</v>
      </c>
      <c r="D72" s="190">
        <f t="shared" si="7"/>
        <v>0</v>
      </c>
      <c r="E72" s="191" t="e">
        <f t="shared" si="8"/>
        <v>#VALUE!</v>
      </c>
      <c r="F72" s="191"/>
      <c r="G72" s="193"/>
    </row>
    <row r="73" spans="1:7" ht="20.25">
      <c r="A73" s="271"/>
      <c r="B73" s="180"/>
      <c r="C73" s="192" t="e">
        <f t="shared" si="6"/>
        <v>#VALUE!</v>
      </c>
      <c r="D73" s="190">
        <f t="shared" si="7"/>
        <v>0</v>
      </c>
      <c r="E73" s="191" t="e">
        <f t="shared" si="8"/>
        <v>#VALUE!</v>
      </c>
      <c r="F73" s="191"/>
      <c r="G73" s="193"/>
    </row>
    <row r="74" spans="1:7" ht="20.25">
      <c r="A74" s="271"/>
      <c r="B74" s="180"/>
      <c r="C74" s="192" t="e">
        <f t="shared" si="6"/>
        <v>#VALUE!</v>
      </c>
      <c r="D74" s="190">
        <f t="shared" si="7"/>
        <v>0</v>
      </c>
      <c r="E74" s="191" t="e">
        <f t="shared" si="8"/>
        <v>#VALUE!</v>
      </c>
      <c r="F74" s="191"/>
      <c r="G74" s="193"/>
    </row>
    <row r="75" spans="1:7" ht="20.25">
      <c r="A75" s="271"/>
      <c r="B75" s="180"/>
      <c r="C75" s="192" t="e">
        <f t="shared" si="6"/>
        <v>#VALUE!</v>
      </c>
      <c r="D75" s="190">
        <f t="shared" si="7"/>
        <v>0</v>
      </c>
      <c r="E75" s="191" t="e">
        <f t="shared" si="8"/>
        <v>#VALUE!</v>
      </c>
      <c r="F75" s="191"/>
      <c r="G75" s="193"/>
    </row>
    <row r="76" spans="1:7" ht="20.25">
      <c r="A76" s="271"/>
      <c r="B76" s="180"/>
      <c r="C76" s="192" t="e">
        <f t="shared" si="6"/>
        <v>#VALUE!</v>
      </c>
      <c r="D76" s="190">
        <f t="shared" si="7"/>
        <v>0</v>
      </c>
      <c r="E76" s="191" t="e">
        <f t="shared" si="8"/>
        <v>#VALUE!</v>
      </c>
      <c r="F76" s="191"/>
      <c r="G76" s="193"/>
    </row>
    <row r="77" spans="1:7" ht="20.25">
      <c r="A77" s="271"/>
      <c r="B77" s="180"/>
      <c r="C77" s="192" t="e">
        <f t="shared" si="6"/>
        <v>#VALUE!</v>
      </c>
      <c r="D77" s="190">
        <f t="shared" si="7"/>
        <v>0</v>
      </c>
      <c r="E77" s="191" t="e">
        <f t="shared" si="8"/>
        <v>#VALUE!</v>
      </c>
      <c r="F77" s="191"/>
      <c r="G77" s="193"/>
    </row>
    <row r="78" spans="1:7" ht="20.25">
      <c r="A78" s="271"/>
      <c r="B78" s="180"/>
      <c r="C78" s="192" t="e">
        <f t="shared" si="6"/>
        <v>#VALUE!</v>
      </c>
      <c r="D78" s="190">
        <f t="shared" si="7"/>
        <v>0</v>
      </c>
      <c r="E78" s="191" t="e">
        <f t="shared" si="8"/>
        <v>#VALUE!</v>
      </c>
      <c r="F78" s="191"/>
      <c r="G78" s="193"/>
    </row>
    <row r="79" spans="1:7" ht="20.25">
      <c r="A79" s="271"/>
      <c r="B79" s="180"/>
      <c r="C79" s="192" t="e">
        <f t="shared" si="6"/>
        <v>#VALUE!</v>
      </c>
      <c r="D79" s="190">
        <f t="shared" si="7"/>
        <v>0</v>
      </c>
      <c r="E79" s="191" t="e">
        <f t="shared" si="8"/>
        <v>#VALUE!</v>
      </c>
      <c r="F79" s="191"/>
      <c r="G79" s="193"/>
    </row>
    <row r="80" spans="1:7" ht="20.25">
      <c r="A80" s="271"/>
      <c r="B80" s="180"/>
      <c r="C80" s="192" t="e">
        <f t="shared" si="6"/>
        <v>#VALUE!</v>
      </c>
      <c r="D80" s="190">
        <f t="shared" si="7"/>
        <v>0</v>
      </c>
      <c r="E80" s="191" t="e">
        <f t="shared" si="8"/>
        <v>#VALUE!</v>
      </c>
      <c r="F80" s="191"/>
      <c r="G80" s="193"/>
    </row>
    <row r="81" spans="1:7" ht="20.25">
      <c r="A81" s="271"/>
      <c r="B81" s="180"/>
      <c r="C81" s="192" t="e">
        <f t="shared" si="6"/>
        <v>#VALUE!</v>
      </c>
      <c r="D81" s="190">
        <f t="shared" si="7"/>
        <v>0</v>
      </c>
      <c r="E81" s="191" t="e">
        <f t="shared" si="8"/>
        <v>#VALUE!</v>
      </c>
      <c r="F81" s="191"/>
      <c r="G81" s="193"/>
    </row>
    <row r="82" spans="1:7" ht="20.25">
      <c r="A82" s="271"/>
      <c r="B82" s="180"/>
      <c r="C82" s="192" t="e">
        <f t="shared" si="6"/>
        <v>#VALUE!</v>
      </c>
      <c r="D82" s="190">
        <f t="shared" si="7"/>
        <v>0</v>
      </c>
      <c r="E82" s="191" t="e">
        <f t="shared" si="8"/>
        <v>#VALUE!</v>
      </c>
      <c r="F82" s="191"/>
      <c r="G82" s="193"/>
    </row>
    <row r="83" spans="1:7" ht="20.25">
      <c r="A83" s="271"/>
      <c r="B83" s="180"/>
      <c r="C83" s="192" t="e">
        <f t="shared" si="6"/>
        <v>#VALUE!</v>
      </c>
      <c r="D83" s="190">
        <f t="shared" si="7"/>
        <v>0</v>
      </c>
      <c r="E83" s="191" t="e">
        <f t="shared" si="8"/>
        <v>#VALUE!</v>
      </c>
      <c r="F83" s="191"/>
      <c r="G83" s="193"/>
    </row>
    <row r="84" spans="1:7" ht="20.25">
      <c r="A84" s="271"/>
      <c r="B84" s="180"/>
      <c r="C84" s="192" t="e">
        <f t="shared" si="6"/>
        <v>#VALUE!</v>
      </c>
      <c r="D84" s="190">
        <f t="shared" si="7"/>
        <v>0</v>
      </c>
      <c r="E84" s="191" t="e">
        <f t="shared" si="8"/>
        <v>#VALUE!</v>
      </c>
      <c r="F84" s="191"/>
      <c r="G84" s="193"/>
    </row>
    <row r="85" spans="1:7" ht="20.25">
      <c r="A85" s="271"/>
      <c r="B85" s="180"/>
      <c r="C85" s="192" t="e">
        <f t="shared" si="6"/>
        <v>#VALUE!</v>
      </c>
      <c r="D85" s="190">
        <f t="shared" si="7"/>
        <v>0</v>
      </c>
      <c r="E85" s="191" t="e">
        <f t="shared" si="8"/>
        <v>#VALUE!</v>
      </c>
      <c r="F85" s="191"/>
      <c r="G85" s="193"/>
    </row>
    <row r="86" spans="1:7" ht="20.25">
      <c r="A86" s="271"/>
      <c r="B86" s="180"/>
      <c r="C86" s="192" t="e">
        <f t="shared" si="6"/>
        <v>#VALUE!</v>
      </c>
      <c r="D86" s="190">
        <f t="shared" si="7"/>
        <v>0</v>
      </c>
      <c r="E86" s="191" t="e">
        <f t="shared" si="8"/>
        <v>#VALUE!</v>
      </c>
      <c r="F86" s="191"/>
      <c r="G86" s="193"/>
    </row>
    <row r="87" spans="1:7" ht="20.25">
      <c r="A87" s="271"/>
      <c r="B87" s="180"/>
      <c r="C87" s="192" t="e">
        <f t="shared" si="6"/>
        <v>#VALUE!</v>
      </c>
      <c r="D87" s="190">
        <f t="shared" si="7"/>
        <v>0</v>
      </c>
      <c r="E87" s="191" t="e">
        <f t="shared" si="8"/>
        <v>#VALUE!</v>
      </c>
      <c r="F87" s="191"/>
      <c r="G87" s="193"/>
    </row>
    <row r="88" spans="1:7" ht="20.25">
      <c r="A88" s="271"/>
      <c r="B88" s="180"/>
      <c r="C88" s="192" t="e">
        <f t="shared" si="6"/>
        <v>#VALUE!</v>
      </c>
      <c r="D88" s="190">
        <f t="shared" si="7"/>
        <v>0</v>
      </c>
      <c r="E88" s="191" t="e">
        <f t="shared" si="8"/>
        <v>#VALUE!</v>
      </c>
      <c r="F88" s="191"/>
      <c r="G88" s="193"/>
    </row>
    <row r="89" spans="1:7" ht="20.25">
      <c r="A89" s="271"/>
      <c r="B89" s="180"/>
      <c r="C89" s="192" t="e">
        <f t="shared" si="6"/>
        <v>#VALUE!</v>
      </c>
      <c r="D89" s="190">
        <f t="shared" si="7"/>
        <v>0</v>
      </c>
      <c r="E89" s="191" t="e">
        <f t="shared" si="8"/>
        <v>#VALUE!</v>
      </c>
      <c r="F89" s="191"/>
      <c r="G89" s="193"/>
    </row>
    <row r="90" spans="1:7" ht="20.25">
      <c r="A90" s="271"/>
      <c r="B90" s="180"/>
      <c r="C90" s="192" t="e">
        <f t="shared" si="6"/>
        <v>#VALUE!</v>
      </c>
      <c r="D90" s="190">
        <f t="shared" si="7"/>
        <v>0</v>
      </c>
      <c r="E90" s="191" t="e">
        <f t="shared" si="8"/>
        <v>#VALUE!</v>
      </c>
      <c r="F90" s="191"/>
      <c r="G90" s="193"/>
    </row>
    <row r="91" spans="1:7" ht="20.25">
      <c r="A91" s="271"/>
      <c r="B91" s="180"/>
      <c r="C91" s="192" t="e">
        <f t="shared" si="6"/>
        <v>#VALUE!</v>
      </c>
      <c r="D91" s="190">
        <f t="shared" si="7"/>
        <v>0</v>
      </c>
      <c r="E91" s="191" t="e">
        <f t="shared" si="8"/>
        <v>#VALUE!</v>
      </c>
      <c r="F91" s="191"/>
      <c r="G91" s="193"/>
    </row>
    <row r="92" spans="1:7" ht="20.25">
      <c r="A92" s="271"/>
      <c r="B92" s="180"/>
      <c r="C92" s="192" t="e">
        <f t="shared" si="6"/>
        <v>#VALUE!</v>
      </c>
      <c r="D92" s="190">
        <f t="shared" si="7"/>
        <v>0</v>
      </c>
      <c r="E92" s="191" t="e">
        <f t="shared" si="8"/>
        <v>#VALUE!</v>
      </c>
      <c r="F92" s="191"/>
      <c r="G92" s="193"/>
    </row>
    <row r="93" spans="1:7" ht="20.25">
      <c r="A93" s="271"/>
      <c r="B93" s="180"/>
      <c r="C93" s="192" t="e">
        <f t="shared" si="6"/>
        <v>#VALUE!</v>
      </c>
      <c r="D93" s="190">
        <f t="shared" si="7"/>
        <v>0</v>
      </c>
      <c r="E93" s="191" t="e">
        <f t="shared" si="8"/>
        <v>#VALUE!</v>
      </c>
      <c r="F93" s="191"/>
      <c r="G93" s="193"/>
    </row>
    <row r="94" spans="1:7" ht="20.25">
      <c r="A94" s="271"/>
      <c r="B94" s="180"/>
      <c r="C94" s="192" t="e">
        <f t="shared" si="6"/>
        <v>#VALUE!</v>
      </c>
      <c r="D94" s="190">
        <f t="shared" si="7"/>
        <v>0</v>
      </c>
      <c r="E94" s="191" t="e">
        <f t="shared" si="8"/>
        <v>#VALUE!</v>
      </c>
      <c r="F94" s="191"/>
      <c r="G94" s="193"/>
    </row>
    <row r="95" spans="1:7" ht="20.25">
      <c r="A95" s="271"/>
      <c r="B95" s="180"/>
      <c r="C95" s="192" t="e">
        <f t="shared" si="6"/>
        <v>#VALUE!</v>
      </c>
      <c r="D95" s="190">
        <f t="shared" si="7"/>
        <v>0</v>
      </c>
      <c r="E95" s="191" t="e">
        <f t="shared" si="8"/>
        <v>#VALUE!</v>
      </c>
      <c r="F95" s="191"/>
      <c r="G95" s="193"/>
    </row>
    <row r="96" spans="1:7" ht="20.25">
      <c r="A96" s="271"/>
      <c r="B96" s="180"/>
      <c r="C96" s="192" t="e">
        <f t="shared" si="6"/>
        <v>#VALUE!</v>
      </c>
      <c r="D96" s="190">
        <f t="shared" si="7"/>
        <v>0</v>
      </c>
      <c r="E96" s="191" t="e">
        <f t="shared" si="8"/>
        <v>#VALUE!</v>
      </c>
      <c r="F96" s="191"/>
      <c r="G96" s="193"/>
    </row>
    <row r="97" spans="1:7" ht="20.25">
      <c r="A97" s="271"/>
      <c r="B97" s="180"/>
      <c r="C97" s="192" t="e">
        <f t="shared" si="6"/>
        <v>#VALUE!</v>
      </c>
      <c r="D97" s="190">
        <f aca="true" t="shared" si="9" ref="D97:D109">A97</f>
        <v>0</v>
      </c>
      <c r="E97" s="191" t="e">
        <f t="shared" si="8"/>
        <v>#VALUE!</v>
      </c>
      <c r="F97" s="191"/>
      <c r="G97" s="193"/>
    </row>
    <row r="98" spans="1:7" ht="20.25">
      <c r="A98" s="271"/>
      <c r="B98" s="180"/>
      <c r="C98" s="192" t="e">
        <f t="shared" si="6"/>
        <v>#VALUE!</v>
      </c>
      <c r="D98" s="190">
        <f t="shared" si="9"/>
        <v>0</v>
      </c>
      <c r="E98" s="191" t="e">
        <f t="shared" si="8"/>
        <v>#VALUE!</v>
      </c>
      <c r="F98" s="191"/>
      <c r="G98" s="193"/>
    </row>
    <row r="99" spans="1:7" ht="20.25">
      <c r="A99" s="271"/>
      <c r="B99" s="180"/>
      <c r="C99" s="192" t="e">
        <f t="shared" si="6"/>
        <v>#VALUE!</v>
      </c>
      <c r="D99" s="190">
        <f t="shared" si="9"/>
        <v>0</v>
      </c>
      <c r="E99" s="191" t="e">
        <f t="shared" si="8"/>
        <v>#VALUE!</v>
      </c>
      <c r="F99" s="191"/>
      <c r="G99" s="193"/>
    </row>
    <row r="100" spans="1:7" ht="20.25">
      <c r="A100" s="271"/>
      <c r="B100" s="180"/>
      <c r="C100" s="192" t="e">
        <f t="shared" si="6"/>
        <v>#VALUE!</v>
      </c>
      <c r="D100" s="190">
        <f t="shared" si="9"/>
        <v>0</v>
      </c>
      <c r="E100" s="191" t="e">
        <f t="shared" si="8"/>
        <v>#VALUE!</v>
      </c>
      <c r="F100" s="191"/>
      <c r="G100" s="193"/>
    </row>
    <row r="101" spans="1:7" ht="20.25">
      <c r="A101" s="271"/>
      <c r="B101" s="180"/>
      <c r="C101" s="192" t="e">
        <f t="shared" si="6"/>
        <v>#VALUE!</v>
      </c>
      <c r="D101" s="190">
        <f t="shared" si="9"/>
        <v>0</v>
      </c>
      <c r="E101" s="191" t="e">
        <f t="shared" si="8"/>
        <v>#VALUE!</v>
      </c>
      <c r="F101" s="191"/>
      <c r="G101" s="193"/>
    </row>
    <row r="102" spans="1:7" ht="20.25">
      <c r="A102" s="271"/>
      <c r="B102" s="180"/>
      <c r="C102" s="192" t="e">
        <f t="shared" si="6"/>
        <v>#VALUE!</v>
      </c>
      <c r="D102" s="190">
        <f t="shared" si="9"/>
        <v>0</v>
      </c>
      <c r="E102" s="191" t="e">
        <f t="shared" si="8"/>
        <v>#VALUE!</v>
      </c>
      <c r="F102" s="191"/>
      <c r="G102" s="193"/>
    </row>
    <row r="103" spans="1:7" ht="20.25">
      <c r="A103" s="271"/>
      <c r="B103" s="180"/>
      <c r="C103" s="192" t="e">
        <f t="shared" si="6"/>
        <v>#VALUE!</v>
      </c>
      <c r="D103" s="190">
        <f t="shared" si="9"/>
        <v>0</v>
      </c>
      <c r="E103" s="191" t="e">
        <f t="shared" si="8"/>
        <v>#VALUE!</v>
      </c>
      <c r="F103" s="191"/>
      <c r="G103" s="193"/>
    </row>
    <row r="104" spans="1:7" ht="20.25">
      <c r="A104" s="271"/>
      <c r="B104" s="180"/>
      <c r="C104" s="192" t="e">
        <f t="shared" si="6"/>
        <v>#VALUE!</v>
      </c>
      <c r="D104" s="190">
        <f t="shared" si="9"/>
        <v>0</v>
      </c>
      <c r="E104" s="191" t="e">
        <f t="shared" si="8"/>
        <v>#VALUE!</v>
      </c>
      <c r="F104" s="191"/>
      <c r="G104" s="193"/>
    </row>
    <row r="105" spans="1:7" ht="20.25">
      <c r="A105" s="271"/>
      <c r="B105" s="180"/>
      <c r="C105" s="192" t="e">
        <f t="shared" si="6"/>
        <v>#VALUE!</v>
      </c>
      <c r="D105" s="190">
        <f t="shared" si="9"/>
        <v>0</v>
      </c>
      <c r="E105" s="191" t="e">
        <f t="shared" si="8"/>
        <v>#VALUE!</v>
      </c>
      <c r="F105" s="191"/>
      <c r="G105" s="193"/>
    </row>
    <row r="106" spans="1:7" ht="20.25">
      <c r="A106" s="271"/>
      <c r="B106" s="180"/>
      <c r="C106" s="192" t="e">
        <f t="shared" si="6"/>
        <v>#VALUE!</v>
      </c>
      <c r="D106" s="190">
        <f t="shared" si="9"/>
        <v>0</v>
      </c>
      <c r="E106" s="191" t="e">
        <f t="shared" si="8"/>
        <v>#VALUE!</v>
      </c>
      <c r="F106" s="191"/>
      <c r="G106" s="193"/>
    </row>
    <row r="107" spans="1:7" ht="20.25">
      <c r="A107" s="271"/>
      <c r="B107" s="180"/>
      <c r="C107" s="192" t="e">
        <f t="shared" si="6"/>
        <v>#VALUE!</v>
      </c>
      <c r="D107" s="190">
        <f t="shared" si="9"/>
        <v>0</v>
      </c>
      <c r="E107" s="191" t="e">
        <f t="shared" si="8"/>
        <v>#VALUE!</v>
      </c>
      <c r="F107" s="191"/>
      <c r="G107" s="193"/>
    </row>
    <row r="108" spans="1:7" ht="20.25">
      <c r="A108" s="271"/>
      <c r="B108" s="180"/>
      <c r="C108" s="192" t="e">
        <f t="shared" si="6"/>
        <v>#VALUE!</v>
      </c>
      <c r="D108" s="190">
        <f t="shared" si="9"/>
        <v>0</v>
      </c>
      <c r="E108" s="191" t="e">
        <f t="shared" si="8"/>
        <v>#VALUE!</v>
      </c>
      <c r="F108" s="191"/>
      <c r="G108" s="193"/>
    </row>
    <row r="109" spans="1:7" ht="20.25">
      <c r="A109" s="271"/>
      <c r="B109" s="180"/>
      <c r="C109" s="194" t="e">
        <f t="shared" si="6"/>
        <v>#VALUE!</v>
      </c>
      <c r="D109" s="195">
        <f t="shared" si="9"/>
        <v>0</v>
      </c>
      <c r="E109" s="196" t="e">
        <f t="shared" si="8"/>
        <v>#VALUE!</v>
      </c>
      <c r="F109" s="196"/>
      <c r="G109" s="197"/>
    </row>
    <row r="110" spans="6:8" ht="17.25">
      <c r="F110" s="181"/>
      <c r="G110" s="182"/>
      <c r="H110" s="183"/>
    </row>
    <row r="111" spans="6:8" ht="17.25">
      <c r="F111" s="181"/>
      <c r="G111" s="182"/>
      <c r="H111" s="184"/>
    </row>
    <row r="112" spans="6:8" ht="17.25">
      <c r="F112" s="181"/>
      <c r="G112" s="182"/>
      <c r="H112" s="184"/>
    </row>
    <row r="113" spans="6:8" ht="17.25">
      <c r="F113" s="181"/>
      <c r="G113" s="182"/>
      <c r="H113" s="184"/>
    </row>
    <row r="114" spans="6:8" ht="17.25">
      <c r="F114" s="181"/>
      <c r="G114" s="182"/>
      <c r="H114" s="184"/>
    </row>
    <row r="115" spans="6:8" ht="17.25">
      <c r="F115" s="181"/>
      <c r="G115" s="182"/>
      <c r="H115" s="184"/>
    </row>
    <row r="116" spans="6:8" ht="17.25">
      <c r="F116" s="181"/>
      <c r="G116" s="182"/>
      <c r="H116" s="184"/>
    </row>
    <row r="117" spans="6:8" ht="17.25">
      <c r="F117" s="181"/>
      <c r="G117" s="182"/>
      <c r="H117" s="184"/>
    </row>
    <row r="118" spans="6:8" ht="17.25">
      <c r="F118" s="181"/>
      <c r="G118" s="182"/>
      <c r="H118" s="184"/>
    </row>
    <row r="119" spans="6:8" ht="17.25">
      <c r="F119" s="181"/>
      <c r="G119" s="182"/>
      <c r="H119" s="184"/>
    </row>
    <row r="120" spans="6:8" ht="17.25">
      <c r="F120" s="181"/>
      <c r="G120" s="182"/>
      <c r="H120" s="184"/>
    </row>
    <row r="121" spans="6:8" ht="17.25">
      <c r="F121" s="181"/>
      <c r="G121" s="182"/>
      <c r="H121" s="184"/>
    </row>
    <row r="122" spans="6:8" ht="17.25">
      <c r="F122" s="181"/>
      <c r="G122" s="182"/>
      <c r="H122" s="184"/>
    </row>
    <row r="123" spans="6:8" ht="17.25">
      <c r="F123" s="185"/>
      <c r="G123" s="186"/>
      <c r="H123" s="184"/>
    </row>
    <row r="124" spans="6:8" ht="17.25">
      <c r="F124" s="178"/>
      <c r="G124" s="179"/>
      <c r="H124" s="176"/>
    </row>
  </sheetData>
  <sheetProtection/>
  <dataValidations count="5">
    <dataValidation allowBlank="1" showInputMessage="1" showErrorMessage="1" prompt="リストの元の値になっています。&#10;削除や消去をしないで下さい。" sqref="N6:N36"/>
    <dataValidation allowBlank="1" showInputMessage="1" showErrorMessage="1" prompt="申込書作成上、必要なデータが入っています。&#10;削除や消去をしないで下さい。" sqref="O6:O36"/>
    <dataValidation allowBlank="1" showInputMessage="1" showErrorMessage="1" prompt="このセルには関数が入っています。&#10;編集（消去及び削除）しないで下さい。" sqref="F110:H124 C5:G109 I6:K22"/>
    <dataValidation type="whole" operator="greaterThanOrEqual" allowBlank="1" showInputMessage="1" showErrorMessage="1" promptTitle="201120199の様に９桁の登録コートを入れて下さい。" prompt="2011とは入学年度&#10;次の数字は１＝男子　２＝女子&#10;次は０１＝高島高校　０２＝堅田・・・&#10;最後の二桁は学校内番号０１から９９までの数字となります。" errorTitle="９桁の登録コードを入れて下さい。" error="2009や2011の様に入学年度から始まるコードです。" imeMode="halfAlpha" sqref="A5 A7:A109">
      <formula1>200910000</formula1>
    </dataValidation>
    <dataValidation type="whole" operator="greaterThanOrEqual" allowBlank="1" showInputMessage="1" showErrorMessage="1" promptTitle="201320199の様に９桁の登録コードを入れて下さい。" prompt="2013とは入学年度&#10;次の数字は１＝男子　２＝女子&#10;次は０１＝高島高校　０２＝堅田・・・&#10;最後の二桁は学校内番号０１から９９までの数字となります。" errorTitle="９桁の登録コードを入れて下さい。" error="2009や2011の様に入学年度から始まるコードです。" imeMode="halfAlpha" sqref="A6">
      <formula1>200910000</formula1>
    </dataValidation>
  </dataValidations>
  <printOptions/>
  <pageMargins left="0.7874015748031497" right="0.7874015748031497" top="0.7480314960629921" bottom="0.7086614173228347" header="0.5118110236220472" footer="0.5118110236220472"/>
  <pageSetup fitToHeight="1" fitToWidth="1" horizontalDpi="300" verticalDpi="300" orientation="portrait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K68"/>
  <sheetViews>
    <sheetView showZeros="0" view="pageBreakPreview" zoomScaleSheetLayoutView="100" zoomScalePageLayoutView="0" workbookViewId="0" topLeftCell="A1">
      <selection activeCell="J2" sqref="J2"/>
    </sheetView>
  </sheetViews>
  <sheetFormatPr defaultColWidth="10.58203125" defaultRowHeight="18"/>
  <cols>
    <col min="1" max="1" width="15.91015625" style="18" customWidth="1"/>
    <col min="2" max="2" width="3.83203125" style="18" customWidth="1"/>
    <col min="3" max="3" width="14" style="18" customWidth="1"/>
    <col min="4" max="4" width="4.33203125" style="18" customWidth="1"/>
    <col min="5" max="5" width="12.41015625" style="18" customWidth="1"/>
    <col min="6" max="6" width="2.332031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12.91015625" style="19" customWidth="1"/>
    <col min="11" max="11" width="7.91015625" style="19" customWidth="1"/>
    <col min="12" max="16384" width="10.58203125" style="18" customWidth="1"/>
  </cols>
  <sheetData>
    <row r="1" spans="9:10" ht="18">
      <c r="I1" s="18">
        <f>J2</f>
        <v>14</v>
      </c>
      <c r="J1" s="169"/>
    </row>
    <row r="2" spans="1:12" s="42" customFormat="1" ht="22.5">
      <c r="A2" s="166" t="s">
        <v>376</v>
      </c>
      <c r="B2" s="275" t="str">
        <f>"平成"&amp;年度&amp;"年度  "&amp;"滋賀県春季高校総体ﾃﾆｽ競技大会"</f>
        <v>平成25年度  滋賀県春季高校総体ﾃﾆｽ競技大会</v>
      </c>
      <c r="C2" s="276"/>
      <c r="D2" s="276"/>
      <c r="E2" s="276"/>
      <c r="F2" s="276"/>
      <c r="G2" s="276"/>
      <c r="H2" s="276"/>
      <c r="I2" s="276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78" t="s">
        <v>373</v>
      </c>
      <c r="C3" s="278"/>
      <c r="D3" s="278"/>
      <c r="E3" s="279"/>
      <c r="F3" s="279"/>
      <c r="G3" s="279"/>
      <c r="H3" s="279"/>
      <c r="I3" s="279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ht="11.25" customHeight="1">
      <c r="A4" s="42"/>
    </row>
    <row r="5" spans="2:11" ht="24.75" customHeight="1" thickBot="1"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</row>
    <row r="6" spans="1:87" ht="11.25" customHeight="1" thickBot="1" thickTop="1">
      <c r="A6" s="104" t="s">
        <v>21</v>
      </c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ht="11.25" customHeight="1"/>
    <row r="11" spans="2:12" ht="24.75" customHeight="1">
      <c r="B11" s="86" t="s">
        <v>0</v>
      </c>
      <c r="C11" s="87" t="s">
        <v>9</v>
      </c>
      <c r="D11" s="87" t="s">
        <v>23</v>
      </c>
      <c r="E11" s="88" t="s">
        <v>24</v>
      </c>
      <c r="F11" s="111" t="s">
        <v>25</v>
      </c>
      <c r="G11" s="89" t="s">
        <v>26</v>
      </c>
      <c r="H11" s="87" t="s">
        <v>33</v>
      </c>
      <c r="I11" s="90" t="s">
        <v>3</v>
      </c>
      <c r="J11" s="33"/>
      <c r="K11" s="33"/>
      <c r="L11" s="19"/>
    </row>
    <row r="12" spans="2:12" ht="21.75" customHeight="1">
      <c r="B12" s="84">
        <v>1</v>
      </c>
      <c r="C12" s="142"/>
      <c r="D12" s="85">
        <f>IF(ISERROR(VLOOKUP(H12,名前コード,2,0)),"",VLOOKUP(H12,名前コード,2,0))</f>
      </c>
      <c r="E12" s="144"/>
      <c r="F12" s="108">
        <v>1</v>
      </c>
      <c r="G12" s="112">
        <f>IF(C12="","",VLOOKUP(C12,名前,4,0))</f>
      </c>
      <c r="H12" s="106">
        <f>C12</f>
        <v>0</v>
      </c>
      <c r="I12" s="93">
        <f>IF(C12="","",本校名)</f>
      </c>
      <c r="J12" s="53"/>
      <c r="K12" s="18"/>
      <c r="L12" s="51"/>
    </row>
    <row r="13" spans="2:12" ht="21.75" customHeight="1">
      <c r="B13" s="81">
        <v>2</v>
      </c>
      <c r="C13" s="142"/>
      <c r="D13" s="80">
        <f>IF(ISERROR(VLOOKUP(H13,名前コード,2,0)),"",VLOOKUP(H13,名前コード,2,0))</f>
      </c>
      <c r="E13" s="145"/>
      <c r="F13" s="109">
        <v>2</v>
      </c>
      <c r="G13" s="91">
        <f aca="true" t="shared" si="0" ref="G13:G31">IF(C13="","",VLOOKUP(C13,名前,4,0))</f>
      </c>
      <c r="H13" s="91">
        <f aca="true" t="shared" si="1" ref="H13:H31">C13</f>
        <v>0</v>
      </c>
      <c r="I13" s="94">
        <f aca="true" t="shared" si="2" ref="I13:I31">IF(C13="","",本校名)</f>
      </c>
      <c r="J13" s="53"/>
      <c r="K13" s="18"/>
      <c r="L13" s="19"/>
    </row>
    <row r="14" spans="2:12" ht="21.75" customHeight="1">
      <c r="B14" s="81">
        <v>3</v>
      </c>
      <c r="C14" s="142"/>
      <c r="D14" s="80">
        <f aca="true" t="shared" si="3" ref="D14:D31">IF(ISERROR(VLOOKUP(H14,名前コード,2,0)),"",VLOOKUP(H14,名前コード,2,0))</f>
      </c>
      <c r="E14" s="145"/>
      <c r="F14" s="109">
        <v>3</v>
      </c>
      <c r="G14" s="91">
        <f t="shared" si="0"/>
      </c>
      <c r="H14" s="91">
        <f t="shared" si="1"/>
        <v>0</v>
      </c>
      <c r="I14" s="94">
        <f t="shared" si="2"/>
      </c>
      <c r="J14" s="53"/>
      <c r="K14" s="18"/>
      <c r="L14" s="19"/>
    </row>
    <row r="15" spans="2:12" ht="21.75" customHeight="1">
      <c r="B15" s="81">
        <v>4</v>
      </c>
      <c r="C15" s="142"/>
      <c r="D15" s="80">
        <f t="shared" si="3"/>
      </c>
      <c r="E15" s="145"/>
      <c r="F15" s="109">
        <v>4</v>
      </c>
      <c r="G15" s="91">
        <f t="shared" si="0"/>
      </c>
      <c r="H15" s="91">
        <f t="shared" si="1"/>
        <v>0</v>
      </c>
      <c r="I15" s="94">
        <f t="shared" si="2"/>
      </c>
      <c r="J15" s="53"/>
      <c r="K15" s="18"/>
      <c r="L15" s="19"/>
    </row>
    <row r="16" spans="2:12" ht="21.75" customHeight="1">
      <c r="B16" s="81">
        <v>5</v>
      </c>
      <c r="C16" s="142"/>
      <c r="D16" s="80">
        <f t="shared" si="3"/>
      </c>
      <c r="E16" s="145"/>
      <c r="F16" s="109">
        <v>5</v>
      </c>
      <c r="G16" s="91">
        <f t="shared" si="0"/>
      </c>
      <c r="H16" s="91">
        <f t="shared" si="1"/>
        <v>0</v>
      </c>
      <c r="I16" s="94">
        <f t="shared" si="2"/>
      </c>
      <c r="J16" s="53"/>
      <c r="K16" s="18"/>
      <c r="L16" s="19"/>
    </row>
    <row r="17" spans="2:12" ht="21.75" customHeight="1">
      <c r="B17" s="81">
        <v>6</v>
      </c>
      <c r="C17" s="142"/>
      <c r="D17" s="80">
        <f t="shared" si="3"/>
      </c>
      <c r="E17" s="145"/>
      <c r="F17" s="109">
        <v>6</v>
      </c>
      <c r="G17" s="91">
        <f t="shared" si="0"/>
      </c>
      <c r="H17" s="91">
        <f t="shared" si="1"/>
        <v>0</v>
      </c>
      <c r="I17" s="94">
        <f t="shared" si="2"/>
      </c>
      <c r="J17" s="53"/>
      <c r="K17" s="18"/>
      <c r="L17" s="19"/>
    </row>
    <row r="18" spans="2:12" ht="21.75" customHeight="1">
      <c r="B18" s="81">
        <v>7</v>
      </c>
      <c r="C18" s="142"/>
      <c r="D18" s="80">
        <f t="shared" si="3"/>
      </c>
      <c r="E18" s="145"/>
      <c r="F18" s="109">
        <v>7</v>
      </c>
      <c r="G18" s="91">
        <f t="shared" si="0"/>
      </c>
      <c r="H18" s="91">
        <f t="shared" si="1"/>
        <v>0</v>
      </c>
      <c r="I18" s="94">
        <f t="shared" si="2"/>
      </c>
      <c r="J18" s="53"/>
      <c r="K18" s="18"/>
      <c r="L18" s="19"/>
    </row>
    <row r="19" spans="2:12" ht="21.75" customHeight="1">
      <c r="B19" s="81">
        <v>8</v>
      </c>
      <c r="C19" s="142"/>
      <c r="D19" s="80">
        <f t="shared" si="3"/>
      </c>
      <c r="E19" s="145"/>
      <c r="F19" s="109">
        <v>8</v>
      </c>
      <c r="G19" s="91">
        <f t="shared" si="0"/>
      </c>
      <c r="H19" s="91">
        <f t="shared" si="1"/>
        <v>0</v>
      </c>
      <c r="I19" s="94">
        <f t="shared" si="2"/>
      </c>
      <c r="J19" s="53"/>
      <c r="K19" s="18"/>
      <c r="L19" s="19"/>
    </row>
    <row r="20" spans="2:12" ht="21.75" customHeight="1">
      <c r="B20" s="81">
        <v>9</v>
      </c>
      <c r="C20" s="142"/>
      <c r="D20" s="80">
        <f t="shared" si="3"/>
      </c>
      <c r="E20" s="145"/>
      <c r="F20" s="109">
        <v>9</v>
      </c>
      <c r="G20" s="91">
        <f t="shared" si="0"/>
      </c>
      <c r="H20" s="91">
        <f t="shared" si="1"/>
        <v>0</v>
      </c>
      <c r="I20" s="94">
        <f t="shared" si="2"/>
      </c>
      <c r="J20" s="53"/>
      <c r="K20" s="18"/>
      <c r="L20" s="19"/>
    </row>
    <row r="21" spans="2:12" ht="21.75" customHeight="1" thickBot="1">
      <c r="B21" s="248">
        <v>10</v>
      </c>
      <c r="C21" s="249"/>
      <c r="D21" s="250">
        <f t="shared" si="3"/>
      </c>
      <c r="E21" s="251"/>
      <c r="F21" s="252">
        <v>10</v>
      </c>
      <c r="G21" s="253">
        <f t="shared" si="0"/>
      </c>
      <c r="H21" s="253">
        <f t="shared" si="1"/>
        <v>0</v>
      </c>
      <c r="I21" s="254">
        <f t="shared" si="2"/>
      </c>
      <c r="J21" s="53"/>
      <c r="K21" s="18"/>
      <c r="L21" s="19"/>
    </row>
    <row r="22" spans="2:12" ht="21.75" customHeight="1">
      <c r="B22" s="84">
        <v>11</v>
      </c>
      <c r="C22" s="141"/>
      <c r="D22" s="85">
        <f t="shared" si="3"/>
      </c>
      <c r="E22" s="144"/>
      <c r="F22" s="247">
        <v>11</v>
      </c>
      <c r="G22" s="106">
        <f t="shared" si="0"/>
      </c>
      <c r="H22" s="106">
        <f t="shared" si="1"/>
        <v>0</v>
      </c>
      <c r="I22" s="93">
        <f t="shared" si="2"/>
      </c>
      <c r="J22" s="53"/>
      <c r="K22" s="18"/>
      <c r="L22" s="19"/>
    </row>
    <row r="23" spans="2:12" ht="21.75" customHeight="1">
      <c r="B23" s="81">
        <v>12</v>
      </c>
      <c r="C23" s="142"/>
      <c r="D23" s="80">
        <f t="shared" si="3"/>
      </c>
      <c r="E23" s="145"/>
      <c r="F23" s="109">
        <v>12</v>
      </c>
      <c r="G23" s="91">
        <f t="shared" si="0"/>
      </c>
      <c r="H23" s="91">
        <f t="shared" si="1"/>
        <v>0</v>
      </c>
      <c r="I23" s="94">
        <f t="shared" si="2"/>
      </c>
      <c r="J23" s="53"/>
      <c r="K23" s="18"/>
      <c r="L23" s="19"/>
    </row>
    <row r="24" spans="2:12" ht="21.75" customHeight="1">
      <c r="B24" s="81">
        <v>13</v>
      </c>
      <c r="C24" s="142"/>
      <c r="D24" s="80">
        <f t="shared" si="3"/>
      </c>
      <c r="E24" s="145"/>
      <c r="F24" s="109">
        <v>13</v>
      </c>
      <c r="G24" s="91">
        <f t="shared" si="0"/>
      </c>
      <c r="H24" s="91">
        <f t="shared" si="1"/>
        <v>0</v>
      </c>
      <c r="I24" s="94">
        <f t="shared" si="2"/>
      </c>
      <c r="J24" s="53"/>
      <c r="K24" s="18"/>
      <c r="L24" s="19"/>
    </row>
    <row r="25" spans="2:12" ht="21.75" customHeight="1">
      <c r="B25" s="81">
        <v>14</v>
      </c>
      <c r="C25" s="142"/>
      <c r="D25" s="80">
        <f t="shared" si="3"/>
      </c>
      <c r="E25" s="145"/>
      <c r="F25" s="109">
        <v>14</v>
      </c>
      <c r="G25" s="91">
        <f t="shared" si="0"/>
      </c>
      <c r="H25" s="91">
        <f t="shared" si="1"/>
        <v>0</v>
      </c>
      <c r="I25" s="94">
        <f t="shared" si="2"/>
      </c>
      <c r="J25" s="53"/>
      <c r="K25" s="18"/>
      <c r="L25" s="19"/>
    </row>
    <row r="26" spans="2:12" ht="21.75" customHeight="1">
      <c r="B26" s="81">
        <v>15</v>
      </c>
      <c r="C26" s="142"/>
      <c r="D26" s="80">
        <f t="shared" si="3"/>
      </c>
      <c r="E26" s="145"/>
      <c r="F26" s="109">
        <v>15</v>
      </c>
      <c r="G26" s="91">
        <f t="shared" si="0"/>
      </c>
      <c r="H26" s="91">
        <f t="shared" si="1"/>
        <v>0</v>
      </c>
      <c r="I26" s="94">
        <f t="shared" si="2"/>
      </c>
      <c r="J26" s="53"/>
      <c r="K26" s="18"/>
      <c r="L26" s="19"/>
    </row>
    <row r="27" spans="2:12" ht="21.75" customHeight="1">
      <c r="B27" s="81">
        <v>16</v>
      </c>
      <c r="C27" s="142"/>
      <c r="D27" s="80">
        <f t="shared" si="3"/>
      </c>
      <c r="E27" s="145"/>
      <c r="F27" s="109">
        <v>16</v>
      </c>
      <c r="G27" s="91">
        <f t="shared" si="0"/>
      </c>
      <c r="H27" s="91">
        <f t="shared" si="1"/>
        <v>0</v>
      </c>
      <c r="I27" s="94">
        <f t="shared" si="2"/>
      </c>
      <c r="J27" s="53"/>
      <c r="K27" s="18"/>
      <c r="L27" s="19"/>
    </row>
    <row r="28" spans="2:12" ht="21.75" customHeight="1">
      <c r="B28" s="81">
        <v>17</v>
      </c>
      <c r="C28" s="142"/>
      <c r="D28" s="80">
        <f t="shared" si="3"/>
      </c>
      <c r="E28" s="145"/>
      <c r="F28" s="109">
        <v>17</v>
      </c>
      <c r="G28" s="91">
        <f t="shared" si="0"/>
      </c>
      <c r="H28" s="91">
        <f t="shared" si="1"/>
        <v>0</v>
      </c>
      <c r="I28" s="94">
        <f t="shared" si="2"/>
      </c>
      <c r="J28" s="53"/>
      <c r="K28" s="18"/>
      <c r="L28" s="19"/>
    </row>
    <row r="29" spans="2:12" ht="21.75" customHeight="1">
      <c r="B29" s="81">
        <v>18</v>
      </c>
      <c r="C29" s="142"/>
      <c r="D29" s="80">
        <f t="shared" si="3"/>
      </c>
      <c r="E29" s="145"/>
      <c r="F29" s="109">
        <v>18</v>
      </c>
      <c r="G29" s="91">
        <f t="shared" si="0"/>
      </c>
      <c r="H29" s="91">
        <f t="shared" si="1"/>
        <v>0</v>
      </c>
      <c r="I29" s="94">
        <f t="shared" si="2"/>
      </c>
      <c r="J29" s="53"/>
      <c r="K29" s="18"/>
      <c r="L29" s="19"/>
    </row>
    <row r="30" spans="2:12" ht="21.75" customHeight="1">
      <c r="B30" s="81">
        <v>19</v>
      </c>
      <c r="C30" s="142"/>
      <c r="D30" s="80">
        <f t="shared" si="3"/>
      </c>
      <c r="E30" s="145"/>
      <c r="F30" s="109">
        <v>19</v>
      </c>
      <c r="G30" s="91">
        <f t="shared" si="0"/>
      </c>
      <c r="H30" s="91">
        <f t="shared" si="1"/>
        <v>0</v>
      </c>
      <c r="I30" s="94">
        <f t="shared" si="2"/>
      </c>
      <c r="J30" s="53"/>
      <c r="K30" s="18"/>
      <c r="L30" s="19"/>
    </row>
    <row r="31" spans="2:12" ht="21.75" customHeight="1">
      <c r="B31" s="82">
        <v>20</v>
      </c>
      <c r="C31" s="143"/>
      <c r="D31" s="83">
        <f t="shared" si="3"/>
      </c>
      <c r="E31" s="146"/>
      <c r="F31" s="110">
        <v>20</v>
      </c>
      <c r="G31" s="92">
        <f t="shared" si="0"/>
      </c>
      <c r="H31" s="92">
        <f t="shared" si="1"/>
        <v>0</v>
      </c>
      <c r="I31" s="95">
        <f t="shared" si="2"/>
      </c>
      <c r="J31" s="53"/>
      <c r="K31" s="18"/>
      <c r="L31" s="19"/>
    </row>
    <row r="32" spans="2:11" ht="24.75" customHeight="1">
      <c r="B32" s="277" t="s">
        <v>4</v>
      </c>
      <c r="C32" s="277"/>
      <c r="D32" s="277"/>
      <c r="E32" s="277"/>
      <c r="F32" s="277"/>
      <c r="G32" s="277"/>
      <c r="H32" s="277"/>
      <c r="I32" s="277"/>
      <c r="J32" s="44"/>
      <c r="K32" s="44"/>
    </row>
    <row r="33" spans="3:10" ht="17.25">
      <c r="C33" s="8"/>
      <c r="F33" s="107" t="s">
        <v>34</v>
      </c>
      <c r="G33" s="49"/>
      <c r="H33" s="49"/>
      <c r="I33" s="8"/>
      <c r="J33" s="54"/>
    </row>
    <row r="34" spans="3:10" ht="24" customHeight="1">
      <c r="C34" s="50"/>
      <c r="D34" s="50" t="str">
        <f>本校名&amp;"高等学校長"</f>
        <v>石部高等学校長</v>
      </c>
      <c r="G34" s="49"/>
      <c r="H34" s="50"/>
      <c r="I34" s="55" t="s">
        <v>42</v>
      </c>
      <c r="J34" s="36"/>
    </row>
    <row r="36" spans="1:12" s="42" customFormat="1" ht="23.25">
      <c r="A36" s="150" t="s">
        <v>46</v>
      </c>
      <c r="B36" s="275" t="str">
        <f>$B$2</f>
        <v>平成25年度  滋賀県春季高校総体ﾃﾆｽ競技大会</v>
      </c>
      <c r="C36" s="276"/>
      <c r="D36" s="276"/>
      <c r="E36" s="276"/>
      <c r="F36" s="276"/>
      <c r="G36" s="276"/>
      <c r="H36" s="276"/>
      <c r="I36" s="276"/>
      <c r="J36" s="52"/>
      <c r="K36" s="52"/>
      <c r="L36" s="47"/>
    </row>
    <row r="37" spans="1:19" s="42" customFormat="1" ht="29.25" customHeight="1">
      <c r="A37" s="165" t="s">
        <v>47</v>
      </c>
      <c r="B37" s="278" t="s">
        <v>373</v>
      </c>
      <c r="C37" s="278"/>
      <c r="D37" s="278"/>
      <c r="E37" s="279"/>
      <c r="F37" s="279"/>
      <c r="G37" s="279"/>
      <c r="H37" s="279"/>
      <c r="I37" s="279"/>
      <c r="J37" s="61"/>
      <c r="K37" s="61"/>
      <c r="L37" s="60"/>
      <c r="M37" s="60"/>
      <c r="N37" s="60"/>
      <c r="O37" s="60"/>
      <c r="P37" s="60"/>
      <c r="Q37" s="60"/>
      <c r="R37" s="60"/>
      <c r="S37" s="60"/>
    </row>
    <row r="38" ht="11.25" customHeight="1">
      <c r="A38" s="42"/>
    </row>
    <row r="39" spans="2:11" ht="24.75" customHeight="1" thickBot="1">
      <c r="B39" s="62" t="str">
        <f>"学校名   "&amp;本校名&amp;"高等学校"</f>
        <v>学校名   石部高等学校</v>
      </c>
      <c r="C39" s="15"/>
      <c r="D39" s="15"/>
      <c r="E39" s="15"/>
      <c r="F39" s="14" t="str">
        <f>"顧問名　　　"&amp;顧問名</f>
        <v>顧問名　　　</v>
      </c>
      <c r="G39" s="15"/>
      <c r="H39" s="15"/>
      <c r="I39" s="15"/>
      <c r="J39" s="36"/>
      <c r="K39" s="36"/>
    </row>
    <row r="40" spans="1:87" ht="11.25" customHeight="1" thickBot="1" thickTop="1">
      <c r="A40" s="104" t="s">
        <v>21</v>
      </c>
      <c r="CB40" s="62"/>
      <c r="CC40" s="62"/>
      <c r="CD40" s="62"/>
      <c r="CE40" s="62"/>
      <c r="CF40" s="62"/>
      <c r="CG40" s="62"/>
      <c r="CH40" s="62"/>
      <c r="CI40" s="62"/>
    </row>
    <row r="41" spans="2:89" ht="24.75" customHeight="1" thickBot="1" thickTop="1">
      <c r="B41" s="15" t="str">
        <f>"所在地　　　"&amp;所在地</f>
        <v>所在地　　　湖南市丸山2丁目3-1</v>
      </c>
      <c r="C41" s="15"/>
      <c r="D41" s="15"/>
      <c r="E41" s="15"/>
      <c r="F41" s="14" t="str">
        <f>"電話番号　"&amp;電話番号</f>
        <v>電話番号　0748-77-0311</v>
      </c>
      <c r="G41" s="15"/>
      <c r="H41" s="15"/>
      <c r="I41" s="15"/>
      <c r="J41" s="36"/>
      <c r="K41" s="36"/>
      <c r="CA41" s="20"/>
      <c r="CB41" s="20"/>
      <c r="CC41" s="20"/>
      <c r="CD41" s="20"/>
      <c r="CE41" s="20"/>
      <c r="CF41" s="20"/>
      <c r="CG41" s="20"/>
      <c r="CH41" s="21"/>
      <c r="CI41" s="19"/>
      <c r="CJ41" s="19"/>
      <c r="CK41" s="19"/>
    </row>
    <row r="42" spans="2:88" ht="16.5" customHeight="1" thickBot="1" thickTop="1">
      <c r="B42" s="79" t="s">
        <v>22</v>
      </c>
      <c r="C42" s="37"/>
      <c r="D42" s="37"/>
      <c r="E42" s="37"/>
      <c r="F42" s="37"/>
      <c r="G42" s="37"/>
      <c r="H42" s="37"/>
      <c r="I42" s="36"/>
      <c r="J42" s="36"/>
      <c r="K42" s="3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13" ht="21" customHeight="1" thickBot="1" thickTop="1">
      <c r="A43"/>
      <c r="B43" s="98">
        <v>3</v>
      </c>
      <c r="C43" s="99" t="s">
        <v>27</v>
      </c>
      <c r="D43" s="99">
        <v>2</v>
      </c>
      <c r="E43" s="100" t="s">
        <v>29</v>
      </c>
      <c r="F43" s="101">
        <v>1</v>
      </c>
      <c r="G43" s="102">
        <v>210101</v>
      </c>
      <c r="H43" s="99" t="s">
        <v>27</v>
      </c>
      <c r="I43" s="103" t="s">
        <v>28</v>
      </c>
      <c r="J43" s="76"/>
      <c r="K43" s="77"/>
      <c r="L43" s="78"/>
      <c r="M43" s="51"/>
    </row>
    <row r="44" ht="11.25" customHeight="1"/>
    <row r="45" spans="2:12" ht="24.75" customHeight="1">
      <c r="B45" s="86" t="s">
        <v>0</v>
      </c>
      <c r="C45" s="87" t="s">
        <v>9</v>
      </c>
      <c r="D45" s="87" t="s">
        <v>23</v>
      </c>
      <c r="E45" s="88" t="s">
        <v>24</v>
      </c>
      <c r="F45" s="111" t="s">
        <v>25</v>
      </c>
      <c r="G45" s="89" t="s">
        <v>26</v>
      </c>
      <c r="H45" s="87" t="s">
        <v>33</v>
      </c>
      <c r="I45" s="90" t="s">
        <v>3</v>
      </c>
      <c r="J45" s="33"/>
      <c r="K45" s="33"/>
      <c r="L45" s="19"/>
    </row>
    <row r="46" spans="2:12" ht="21.75" customHeight="1">
      <c r="B46" s="84">
        <v>21</v>
      </c>
      <c r="C46" s="141"/>
      <c r="D46" s="85">
        <f>IF(ISERROR(VLOOKUP(H46,名前コード,2,0)),"",VLOOKUP(H46,名前コード,2,0))</f>
      </c>
      <c r="E46" s="144"/>
      <c r="F46" s="108">
        <f>B46</f>
        <v>21</v>
      </c>
      <c r="G46" s="112">
        <f>IF(C46="","",VLOOKUP(C46,名前,4,0))</f>
      </c>
      <c r="H46" s="106">
        <f>C46</f>
        <v>0</v>
      </c>
      <c r="I46" s="93">
        <f>IF(C46="","",本校名)</f>
      </c>
      <c r="J46" s="53"/>
      <c r="K46" s="18"/>
      <c r="L46" s="51"/>
    </row>
    <row r="47" spans="2:12" ht="21.75" customHeight="1">
      <c r="B47" s="81">
        <f>B46+1</f>
        <v>22</v>
      </c>
      <c r="C47" s="142"/>
      <c r="D47" s="80">
        <f>IF(ISERROR(VLOOKUP(H47,名前コード,2,0)),"",VLOOKUP(H47,名前コード,2,0))</f>
      </c>
      <c r="E47" s="145"/>
      <c r="F47" s="109">
        <f>B47</f>
        <v>22</v>
      </c>
      <c r="G47" s="91">
        <f aca="true" t="shared" si="4" ref="G47:G65">IF(C47="","",VLOOKUP(C47,名前,4,0))</f>
      </c>
      <c r="H47" s="91">
        <f aca="true" t="shared" si="5" ref="H47:H65">C47</f>
        <v>0</v>
      </c>
      <c r="I47" s="94">
        <f aca="true" t="shared" si="6" ref="I47:I65">IF(C47="","",本校名)</f>
      </c>
      <c r="J47" s="53"/>
      <c r="K47" s="18"/>
      <c r="L47" s="19"/>
    </row>
    <row r="48" spans="2:12" ht="21.75" customHeight="1">
      <c r="B48" s="81">
        <f aca="true" t="shared" si="7" ref="B48:B64">B47+1</f>
        <v>23</v>
      </c>
      <c r="C48" s="142"/>
      <c r="D48" s="80">
        <f aca="true" t="shared" si="8" ref="D48:D65">IF(ISERROR(VLOOKUP(H48,名前コード,2,0)),"",VLOOKUP(H48,名前コード,2,0))</f>
      </c>
      <c r="E48" s="145"/>
      <c r="F48" s="109">
        <f aca="true" t="shared" si="9" ref="F48:F65">B48</f>
        <v>23</v>
      </c>
      <c r="G48" s="91">
        <f t="shared" si="4"/>
      </c>
      <c r="H48" s="91">
        <f t="shared" si="5"/>
        <v>0</v>
      </c>
      <c r="I48" s="94">
        <f t="shared" si="6"/>
      </c>
      <c r="J48" s="53"/>
      <c r="K48" s="18"/>
      <c r="L48" s="19"/>
    </row>
    <row r="49" spans="2:12" ht="21.75" customHeight="1">
      <c r="B49" s="81">
        <f t="shared" si="7"/>
        <v>24</v>
      </c>
      <c r="C49" s="142"/>
      <c r="D49" s="80">
        <f t="shared" si="8"/>
      </c>
      <c r="E49" s="145"/>
      <c r="F49" s="109">
        <f t="shared" si="9"/>
        <v>24</v>
      </c>
      <c r="G49" s="91">
        <f t="shared" si="4"/>
      </c>
      <c r="H49" s="91">
        <f t="shared" si="5"/>
        <v>0</v>
      </c>
      <c r="I49" s="94">
        <f t="shared" si="6"/>
      </c>
      <c r="J49" s="53"/>
      <c r="K49" s="18"/>
      <c r="L49" s="19"/>
    </row>
    <row r="50" spans="2:12" ht="21.75" customHeight="1">
      <c r="B50" s="81">
        <f t="shared" si="7"/>
        <v>25</v>
      </c>
      <c r="C50" s="142"/>
      <c r="D50" s="80">
        <f t="shared" si="8"/>
      </c>
      <c r="E50" s="145"/>
      <c r="F50" s="109">
        <f t="shared" si="9"/>
        <v>25</v>
      </c>
      <c r="G50" s="91">
        <f t="shared" si="4"/>
      </c>
      <c r="H50" s="91">
        <f t="shared" si="5"/>
        <v>0</v>
      </c>
      <c r="I50" s="94">
        <f t="shared" si="6"/>
      </c>
      <c r="J50" s="53"/>
      <c r="K50" s="18"/>
      <c r="L50" s="19"/>
    </row>
    <row r="51" spans="2:12" ht="21.75" customHeight="1">
      <c r="B51" s="81">
        <f t="shared" si="7"/>
        <v>26</v>
      </c>
      <c r="C51" s="142"/>
      <c r="D51" s="80">
        <f t="shared" si="8"/>
      </c>
      <c r="E51" s="145"/>
      <c r="F51" s="109">
        <f t="shared" si="9"/>
        <v>26</v>
      </c>
      <c r="G51" s="91">
        <f t="shared" si="4"/>
      </c>
      <c r="H51" s="91">
        <f t="shared" si="5"/>
        <v>0</v>
      </c>
      <c r="I51" s="94">
        <f t="shared" si="6"/>
      </c>
      <c r="J51" s="53"/>
      <c r="K51" s="18"/>
      <c r="L51" s="19"/>
    </row>
    <row r="52" spans="2:12" ht="21.75" customHeight="1">
      <c r="B52" s="81">
        <f t="shared" si="7"/>
        <v>27</v>
      </c>
      <c r="C52" s="142"/>
      <c r="D52" s="80">
        <f t="shared" si="8"/>
      </c>
      <c r="E52" s="145"/>
      <c r="F52" s="109">
        <f t="shared" si="9"/>
        <v>27</v>
      </c>
      <c r="G52" s="91">
        <f t="shared" si="4"/>
      </c>
      <c r="H52" s="91">
        <f t="shared" si="5"/>
        <v>0</v>
      </c>
      <c r="I52" s="94">
        <f t="shared" si="6"/>
      </c>
      <c r="J52" s="53"/>
      <c r="K52" s="18"/>
      <c r="L52" s="19"/>
    </row>
    <row r="53" spans="2:12" ht="21.75" customHeight="1">
      <c r="B53" s="81">
        <f t="shared" si="7"/>
        <v>28</v>
      </c>
      <c r="C53" s="142"/>
      <c r="D53" s="80">
        <f t="shared" si="8"/>
      </c>
      <c r="E53" s="145"/>
      <c r="F53" s="109">
        <f t="shared" si="9"/>
        <v>28</v>
      </c>
      <c r="G53" s="91">
        <f t="shared" si="4"/>
      </c>
      <c r="H53" s="91">
        <f t="shared" si="5"/>
        <v>0</v>
      </c>
      <c r="I53" s="94">
        <f t="shared" si="6"/>
      </c>
      <c r="J53" s="53"/>
      <c r="K53" s="18"/>
      <c r="L53" s="19"/>
    </row>
    <row r="54" spans="2:12" ht="21.75" customHeight="1">
      <c r="B54" s="81">
        <f t="shared" si="7"/>
        <v>29</v>
      </c>
      <c r="C54" s="142"/>
      <c r="D54" s="80">
        <f t="shared" si="8"/>
      </c>
      <c r="E54" s="145"/>
      <c r="F54" s="109">
        <f t="shared" si="9"/>
        <v>29</v>
      </c>
      <c r="G54" s="91">
        <f t="shared" si="4"/>
      </c>
      <c r="H54" s="91">
        <f t="shared" si="5"/>
        <v>0</v>
      </c>
      <c r="I54" s="94">
        <f t="shared" si="6"/>
      </c>
      <c r="J54" s="53"/>
      <c r="K54" s="18"/>
      <c r="L54" s="19"/>
    </row>
    <row r="55" spans="2:12" ht="21.75" customHeight="1">
      <c r="B55" s="81">
        <f t="shared" si="7"/>
        <v>30</v>
      </c>
      <c r="C55" s="142"/>
      <c r="D55" s="80">
        <f t="shared" si="8"/>
      </c>
      <c r="E55" s="145"/>
      <c r="F55" s="109">
        <f t="shared" si="9"/>
        <v>30</v>
      </c>
      <c r="G55" s="91">
        <f t="shared" si="4"/>
      </c>
      <c r="H55" s="91">
        <f t="shared" si="5"/>
        <v>0</v>
      </c>
      <c r="I55" s="94">
        <f t="shared" si="6"/>
      </c>
      <c r="J55" s="53"/>
      <c r="K55" s="18"/>
      <c r="L55" s="19"/>
    </row>
    <row r="56" spans="2:12" ht="21.75" customHeight="1">
      <c r="B56" s="81">
        <f t="shared" si="7"/>
        <v>31</v>
      </c>
      <c r="C56" s="142"/>
      <c r="D56" s="80">
        <f t="shared" si="8"/>
      </c>
      <c r="E56" s="145"/>
      <c r="F56" s="109">
        <f t="shared" si="9"/>
        <v>31</v>
      </c>
      <c r="G56" s="91">
        <f t="shared" si="4"/>
      </c>
      <c r="H56" s="91">
        <f t="shared" si="5"/>
        <v>0</v>
      </c>
      <c r="I56" s="94">
        <f t="shared" si="6"/>
      </c>
      <c r="J56" s="53"/>
      <c r="K56" s="18"/>
      <c r="L56" s="19"/>
    </row>
    <row r="57" spans="2:12" ht="21.75" customHeight="1">
      <c r="B57" s="81">
        <f t="shared" si="7"/>
        <v>32</v>
      </c>
      <c r="C57" s="142"/>
      <c r="D57" s="80">
        <f t="shared" si="8"/>
      </c>
      <c r="E57" s="145"/>
      <c r="F57" s="109">
        <f t="shared" si="9"/>
        <v>32</v>
      </c>
      <c r="G57" s="91">
        <f t="shared" si="4"/>
      </c>
      <c r="H57" s="91">
        <f t="shared" si="5"/>
        <v>0</v>
      </c>
      <c r="I57" s="94">
        <f t="shared" si="6"/>
      </c>
      <c r="J57" s="53"/>
      <c r="K57" s="18"/>
      <c r="L57" s="19"/>
    </row>
    <row r="58" spans="2:12" ht="21.75" customHeight="1">
      <c r="B58" s="81">
        <f t="shared" si="7"/>
        <v>33</v>
      </c>
      <c r="C58" s="142"/>
      <c r="D58" s="80">
        <f t="shared" si="8"/>
      </c>
      <c r="E58" s="145"/>
      <c r="F58" s="109">
        <f t="shared" si="9"/>
        <v>33</v>
      </c>
      <c r="G58" s="91">
        <f t="shared" si="4"/>
      </c>
      <c r="H58" s="91">
        <f t="shared" si="5"/>
        <v>0</v>
      </c>
      <c r="I58" s="94">
        <f t="shared" si="6"/>
      </c>
      <c r="J58" s="53"/>
      <c r="K58" s="18"/>
      <c r="L58" s="19"/>
    </row>
    <row r="59" spans="2:12" ht="21.75" customHeight="1">
      <c r="B59" s="81">
        <f t="shared" si="7"/>
        <v>34</v>
      </c>
      <c r="C59" s="142"/>
      <c r="D59" s="80">
        <f t="shared" si="8"/>
      </c>
      <c r="E59" s="145"/>
      <c r="F59" s="109">
        <f t="shared" si="9"/>
        <v>34</v>
      </c>
      <c r="G59" s="91">
        <f t="shared" si="4"/>
      </c>
      <c r="H59" s="91">
        <f t="shared" si="5"/>
        <v>0</v>
      </c>
      <c r="I59" s="94">
        <f t="shared" si="6"/>
      </c>
      <c r="J59" s="53"/>
      <c r="K59" s="18"/>
      <c r="L59" s="19"/>
    </row>
    <row r="60" spans="2:12" ht="21.75" customHeight="1">
      <c r="B60" s="81">
        <f t="shared" si="7"/>
        <v>35</v>
      </c>
      <c r="C60" s="142"/>
      <c r="D60" s="80">
        <f t="shared" si="8"/>
      </c>
      <c r="E60" s="145"/>
      <c r="F60" s="109">
        <f t="shared" si="9"/>
        <v>35</v>
      </c>
      <c r="G60" s="91">
        <f t="shared" si="4"/>
      </c>
      <c r="H60" s="91">
        <f t="shared" si="5"/>
        <v>0</v>
      </c>
      <c r="I60" s="94">
        <f t="shared" si="6"/>
      </c>
      <c r="J60" s="53"/>
      <c r="K60" s="18"/>
      <c r="L60" s="19"/>
    </row>
    <row r="61" spans="2:12" ht="21.75" customHeight="1">
      <c r="B61" s="81">
        <f t="shared" si="7"/>
        <v>36</v>
      </c>
      <c r="C61" s="142"/>
      <c r="D61" s="80">
        <f t="shared" si="8"/>
      </c>
      <c r="E61" s="145"/>
      <c r="F61" s="109">
        <f t="shared" si="9"/>
        <v>36</v>
      </c>
      <c r="G61" s="91">
        <f t="shared" si="4"/>
      </c>
      <c r="H61" s="91">
        <f t="shared" si="5"/>
        <v>0</v>
      </c>
      <c r="I61" s="94">
        <f t="shared" si="6"/>
      </c>
      <c r="J61" s="53"/>
      <c r="K61" s="18"/>
      <c r="L61" s="19"/>
    </row>
    <row r="62" spans="2:12" ht="21.75" customHeight="1">
      <c r="B62" s="81">
        <f t="shared" si="7"/>
        <v>37</v>
      </c>
      <c r="C62" s="142"/>
      <c r="D62" s="80">
        <f t="shared" si="8"/>
      </c>
      <c r="E62" s="145"/>
      <c r="F62" s="109">
        <f t="shared" si="9"/>
        <v>37</v>
      </c>
      <c r="G62" s="91">
        <f t="shared" si="4"/>
      </c>
      <c r="H62" s="91">
        <f t="shared" si="5"/>
        <v>0</v>
      </c>
      <c r="I62" s="94">
        <f t="shared" si="6"/>
      </c>
      <c r="J62" s="53"/>
      <c r="K62" s="18"/>
      <c r="L62" s="19"/>
    </row>
    <row r="63" spans="2:12" ht="21.75" customHeight="1">
      <c r="B63" s="81">
        <f t="shared" si="7"/>
        <v>38</v>
      </c>
      <c r="C63" s="142"/>
      <c r="D63" s="80">
        <f t="shared" si="8"/>
      </c>
      <c r="E63" s="145"/>
      <c r="F63" s="109">
        <f t="shared" si="9"/>
        <v>38</v>
      </c>
      <c r="G63" s="91">
        <f t="shared" si="4"/>
      </c>
      <c r="H63" s="91">
        <f t="shared" si="5"/>
        <v>0</v>
      </c>
      <c r="I63" s="94">
        <f t="shared" si="6"/>
      </c>
      <c r="J63" s="53"/>
      <c r="K63" s="18"/>
      <c r="L63" s="19"/>
    </row>
    <row r="64" spans="2:12" ht="21.75" customHeight="1">
      <c r="B64" s="81">
        <f t="shared" si="7"/>
        <v>39</v>
      </c>
      <c r="C64" s="142"/>
      <c r="D64" s="80">
        <f t="shared" si="8"/>
      </c>
      <c r="E64" s="145"/>
      <c r="F64" s="109">
        <f t="shared" si="9"/>
        <v>39</v>
      </c>
      <c r="G64" s="91">
        <f t="shared" si="4"/>
      </c>
      <c r="H64" s="91">
        <f t="shared" si="5"/>
        <v>0</v>
      </c>
      <c r="I64" s="94">
        <f t="shared" si="6"/>
      </c>
      <c r="J64" s="53"/>
      <c r="K64" s="18"/>
      <c r="L64" s="19"/>
    </row>
    <row r="65" spans="2:12" ht="21.75" customHeight="1">
      <c r="B65" s="82">
        <f>B64+1</f>
        <v>40</v>
      </c>
      <c r="C65" s="143"/>
      <c r="D65" s="83">
        <f t="shared" si="8"/>
      </c>
      <c r="E65" s="146"/>
      <c r="F65" s="110">
        <f t="shared" si="9"/>
        <v>40</v>
      </c>
      <c r="G65" s="92">
        <f t="shared" si="4"/>
      </c>
      <c r="H65" s="92">
        <f t="shared" si="5"/>
        <v>0</v>
      </c>
      <c r="I65" s="95">
        <f t="shared" si="6"/>
      </c>
      <c r="J65" s="53"/>
      <c r="K65" s="18"/>
      <c r="L65" s="19"/>
    </row>
    <row r="66" spans="2:11" ht="24.75" customHeight="1">
      <c r="B66" s="277" t="s">
        <v>4</v>
      </c>
      <c r="C66" s="277"/>
      <c r="D66" s="277"/>
      <c r="E66" s="277"/>
      <c r="F66" s="277"/>
      <c r="G66" s="277"/>
      <c r="H66" s="277"/>
      <c r="I66" s="277"/>
      <c r="J66" s="44"/>
      <c r="K66" s="44"/>
    </row>
    <row r="67" spans="3:10" ht="17.25">
      <c r="C67" s="8"/>
      <c r="F67" s="107" t="s">
        <v>34</v>
      </c>
      <c r="G67" s="49"/>
      <c r="H67" s="49"/>
      <c r="I67" s="8"/>
      <c r="J67" s="54"/>
    </row>
    <row r="68" spans="3:10" ht="24" customHeight="1">
      <c r="C68" s="50"/>
      <c r="D68" s="50" t="str">
        <f>本校名&amp;"高等学校長"</f>
        <v>石部高等学校長</v>
      </c>
      <c r="G68" s="49"/>
      <c r="H68" s="50"/>
      <c r="I68" s="55" t="s">
        <v>15</v>
      </c>
      <c r="J68" s="36"/>
    </row>
  </sheetData>
  <sheetProtection/>
  <mergeCells count="6">
    <mergeCell ref="B2:I2"/>
    <mergeCell ref="B66:I66"/>
    <mergeCell ref="B3:I3"/>
    <mergeCell ref="B37:I37"/>
    <mergeCell ref="B32:I32"/>
    <mergeCell ref="B36:I36"/>
  </mergeCells>
  <conditionalFormatting sqref="C12:C31">
    <cfRule type="expression" priority="1" dxfId="0" stopIfTrue="1">
      <formula>COUNTIF($C$12:$C$31,C12)=2</formula>
    </cfRule>
  </conditionalFormatting>
  <dataValidations count="3">
    <dataValidation type="list" allowBlank="1" sqref="C9 C12:C31 C43 C46:C65">
      <formula1>リスト</formula1>
    </dataValidation>
    <dataValidation type="list" allowBlank="1" sqref="B3 B37">
      <formula1>Ｓ種目</formula1>
    </dataValidation>
    <dataValidation allowBlank="1" sqref="H12 F43 F9 F13:F31 H46 F47:F65"/>
  </dataValidations>
  <hyperlinks>
    <hyperlink ref="A6" location="基礎データ入力!A1" display="基礎データ入力へ"/>
    <hyperlink ref="A40" location="基礎データ入力!A1" display="基礎データ入力へ"/>
  </hyperlinks>
  <printOptions/>
  <pageMargins left="0.81" right="0.31" top="0.68" bottom="0.53" header="0.512" footer="0.512"/>
  <pageSetup horizontalDpi="300" verticalDpi="300" orientation="portrait" paperSize="9" r:id="rId4"/>
  <rowBreaks count="1" manualBreakCount="1">
    <brk id="35" max="255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K90"/>
  <sheetViews>
    <sheetView showZeros="0" showOutlineSymbols="0" view="pageBreakPreview" zoomScale="85" zoomScaleSheetLayoutView="85" zoomScalePageLayoutView="0" workbookViewId="0" topLeftCell="A1">
      <selection activeCell="B2" sqref="B2:I90"/>
    </sheetView>
  </sheetViews>
  <sheetFormatPr defaultColWidth="10.58203125" defaultRowHeight="18"/>
  <cols>
    <col min="1" max="1" width="18.66015625" style="18" customWidth="1"/>
    <col min="2" max="2" width="4.16015625" style="18" customWidth="1"/>
    <col min="3" max="3" width="15.41015625" style="18" customWidth="1"/>
    <col min="4" max="4" width="5.41015625" style="18" customWidth="1"/>
    <col min="5" max="5" width="10.66015625" style="18" customWidth="1"/>
    <col min="6" max="6" width="2.660156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7.58203125" style="18" customWidth="1"/>
    <col min="11" max="12" width="10.58203125" style="9" customWidth="1"/>
    <col min="13" max="16384" width="10.58203125" style="18" customWidth="1"/>
  </cols>
  <sheetData>
    <row r="1" spans="8:10" ht="18">
      <c r="H1" s="237">
        <f>J2</f>
        <v>14</v>
      </c>
      <c r="I1" s="237"/>
      <c r="J1" s="169"/>
    </row>
    <row r="2" spans="1:12" s="42" customFormat="1" ht="22.5">
      <c r="A2" s="166" t="s">
        <v>376</v>
      </c>
      <c r="B2" s="275" t="str">
        <f>"平成"&amp;年度&amp;"年度  "&amp;"滋賀県春季高校総体ﾃﾆｽ競技大会"</f>
        <v>平成25年度  滋賀県春季高校総体ﾃﾆｽ競技大会</v>
      </c>
      <c r="C2" s="276"/>
      <c r="D2" s="276"/>
      <c r="E2" s="276"/>
      <c r="F2" s="276"/>
      <c r="G2" s="276"/>
      <c r="H2" s="276"/>
      <c r="I2" s="276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78" t="s">
        <v>418</v>
      </c>
      <c r="C3" s="278"/>
      <c r="D3" s="278"/>
      <c r="E3" s="283"/>
      <c r="F3" s="283"/>
      <c r="G3" s="283"/>
      <c r="H3" s="283"/>
      <c r="I3" s="283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12" ht="11.25" customHeight="1">
      <c r="A4" s="151"/>
      <c r="J4" s="19"/>
      <c r="K4" s="19"/>
      <c r="L4" s="18"/>
    </row>
    <row r="5" spans="1:12" ht="24.75" customHeight="1" thickBot="1">
      <c r="A5" s="19"/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  <c r="L5" s="18"/>
    </row>
    <row r="6" spans="1:87" ht="11.25" customHeight="1" thickBot="1" thickTop="1">
      <c r="A6" s="104" t="s">
        <v>21</v>
      </c>
      <c r="J6" s="19"/>
      <c r="K6" s="19"/>
      <c r="L6" s="18"/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L7" s="18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L8" s="18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spans="10:12" ht="11.25" customHeight="1">
      <c r="J10" s="19"/>
      <c r="K10" s="19"/>
      <c r="L10" s="18"/>
    </row>
    <row r="11" ht="6" customHeight="1" thickBot="1">
      <c r="J11" s="19"/>
    </row>
    <row r="12" spans="2:11" ht="24.75" customHeight="1" thickBot="1">
      <c r="B12" s="23" t="s">
        <v>0</v>
      </c>
      <c r="C12" s="22" t="s">
        <v>5</v>
      </c>
      <c r="D12" s="22" t="s">
        <v>1</v>
      </c>
      <c r="E12" s="57" t="s">
        <v>2</v>
      </c>
      <c r="F12" s="120" t="s">
        <v>0</v>
      </c>
      <c r="G12" s="43" t="s">
        <v>35</v>
      </c>
      <c r="H12" s="22" t="s">
        <v>5</v>
      </c>
      <c r="I12" s="24" t="s">
        <v>3</v>
      </c>
      <c r="J12" s="56"/>
      <c r="K12" s="36"/>
    </row>
    <row r="13" spans="2:11" ht="14.25" customHeight="1">
      <c r="B13" s="26">
        <v>1</v>
      </c>
      <c r="C13" s="135"/>
      <c r="D13" s="29">
        <f>IF(ISERROR(VLOOKUP(C13,名前コード,2,0)),"",VLOOKUP(C13,名前コード,2,0))</f>
      </c>
      <c r="E13" s="138"/>
      <c r="F13" s="26">
        <v>1</v>
      </c>
      <c r="G13" s="113">
        <f>IF(C13="","",VLOOKUP(C13,名前,4,0))</f>
      </c>
      <c r="H13" s="117">
        <f>C13</f>
        <v>0</v>
      </c>
      <c r="I13" s="282">
        <f>IF(C13="","",本校名)</f>
      </c>
      <c r="J13" s="53"/>
      <c r="K13" s="36"/>
    </row>
    <row r="14" spans="2:11" ht="14.25" customHeight="1">
      <c r="B14" s="27"/>
      <c r="C14" s="136"/>
      <c r="D14" s="28">
        <f>IF(ISERROR(VLOOKUP(C14,名前コード,2,0)),"",VLOOKUP(C14,名前コード,2,0))</f>
      </c>
      <c r="E14" s="139"/>
      <c r="F14" s="27"/>
      <c r="G14" s="45">
        <f>IF(C14="","",VLOOKUP(C14,名前,4,0))</f>
      </c>
      <c r="H14" s="118">
        <f>C14</f>
        <v>0</v>
      </c>
      <c r="I14" s="281"/>
      <c r="J14" s="53"/>
      <c r="K14" s="36"/>
    </row>
    <row r="15" spans="2:11" ht="14.25" customHeight="1">
      <c r="B15" s="30">
        <v>2</v>
      </c>
      <c r="C15" s="137"/>
      <c r="D15" s="114">
        <f>IF(ISERROR(VLOOKUP(C15,名前コード,2,0)),"",VLOOKUP(C15,名前コード,2,0))</f>
      </c>
      <c r="E15" s="140"/>
      <c r="F15" s="115">
        <v>2</v>
      </c>
      <c r="G15" s="116">
        <f>IF(C15="","",VLOOKUP(C15,名前,4,0))</f>
      </c>
      <c r="H15" s="119">
        <f>C15</f>
        <v>0</v>
      </c>
      <c r="I15" s="280">
        <f>IF(C15="","",本校名)</f>
      </c>
      <c r="J15" s="53"/>
      <c r="K15" s="36"/>
    </row>
    <row r="16" spans="2:10" ht="14.25" customHeight="1">
      <c r="B16" s="27"/>
      <c r="C16" s="136"/>
      <c r="D16" s="28">
        <f>IF(ISERROR(VLOOKUP(C16,名前コード,2,0)),"",VLOOKUP(C16,名前コード,2,0))</f>
      </c>
      <c r="E16" s="139"/>
      <c r="F16" s="27"/>
      <c r="G16" s="45">
        <f>IF(C16="","",VLOOKUP(C16,名前,4,0))</f>
      </c>
      <c r="H16" s="118">
        <f>C16</f>
        <v>0</v>
      </c>
      <c r="I16" s="281"/>
      <c r="J16" s="53"/>
    </row>
    <row r="17" spans="2:10" ht="14.25" customHeight="1">
      <c r="B17" s="30">
        <v>3</v>
      </c>
      <c r="C17" s="137"/>
      <c r="D17" s="114">
        <f aca="true" t="shared" si="0" ref="D17:D42">IF(ISERROR(VLOOKUP(C17,名前コード,2,0)),"",VLOOKUP(C17,名前コード,2,0))</f>
      </c>
      <c r="E17" s="140"/>
      <c r="F17" s="115">
        <v>3</v>
      </c>
      <c r="G17" s="116">
        <f aca="true" t="shared" si="1" ref="G17:G42">IF(C17="","",VLOOKUP(C17,名前,4,0))</f>
      </c>
      <c r="H17" s="119">
        <f aca="true" t="shared" si="2" ref="H17:H42">C17</f>
        <v>0</v>
      </c>
      <c r="I17" s="280">
        <f>IF(C17="","",本校名)</f>
      </c>
      <c r="J17" s="53"/>
    </row>
    <row r="18" spans="2:10" ht="14.25" customHeight="1">
      <c r="B18" s="27"/>
      <c r="C18" s="136"/>
      <c r="D18" s="28">
        <f t="shared" si="0"/>
      </c>
      <c r="E18" s="139"/>
      <c r="F18" s="27"/>
      <c r="G18" s="45">
        <f t="shared" si="1"/>
      </c>
      <c r="H18" s="118">
        <f t="shared" si="2"/>
        <v>0</v>
      </c>
      <c r="I18" s="281"/>
      <c r="J18" s="53"/>
    </row>
    <row r="19" spans="2:10" ht="14.25" customHeight="1">
      <c r="B19" s="30">
        <v>4</v>
      </c>
      <c r="C19" s="137"/>
      <c r="D19" s="114">
        <f t="shared" si="0"/>
      </c>
      <c r="E19" s="140"/>
      <c r="F19" s="115">
        <v>4</v>
      </c>
      <c r="G19" s="116">
        <f t="shared" si="1"/>
      </c>
      <c r="H19" s="119">
        <f t="shared" si="2"/>
        <v>0</v>
      </c>
      <c r="I19" s="280">
        <f>IF(C19="","",本校名)</f>
      </c>
      <c r="J19" s="53"/>
    </row>
    <row r="20" spans="2:10" ht="14.25" customHeight="1">
      <c r="B20" s="27"/>
      <c r="C20" s="136"/>
      <c r="D20" s="28">
        <f t="shared" si="0"/>
      </c>
      <c r="E20" s="139"/>
      <c r="F20" s="27"/>
      <c r="G20" s="45">
        <f t="shared" si="1"/>
      </c>
      <c r="H20" s="118">
        <f t="shared" si="2"/>
        <v>0</v>
      </c>
      <c r="I20" s="281"/>
      <c r="J20" s="53"/>
    </row>
    <row r="21" spans="2:10" ht="14.25" customHeight="1">
      <c r="B21" s="30">
        <v>5</v>
      </c>
      <c r="C21" s="137"/>
      <c r="D21" s="114">
        <f t="shared" si="0"/>
      </c>
      <c r="E21" s="140"/>
      <c r="F21" s="115">
        <v>5</v>
      </c>
      <c r="G21" s="116">
        <f t="shared" si="1"/>
      </c>
      <c r="H21" s="119">
        <f t="shared" si="2"/>
        <v>0</v>
      </c>
      <c r="I21" s="280">
        <f>IF(C21="","",本校名)</f>
      </c>
      <c r="J21" s="53"/>
    </row>
    <row r="22" spans="2:10" ht="14.25" customHeight="1">
      <c r="B22" s="27"/>
      <c r="C22" s="136"/>
      <c r="D22" s="28">
        <f t="shared" si="0"/>
      </c>
      <c r="E22" s="139"/>
      <c r="F22" s="27"/>
      <c r="G22" s="45">
        <f t="shared" si="1"/>
      </c>
      <c r="H22" s="118">
        <f t="shared" si="2"/>
        <v>0</v>
      </c>
      <c r="I22" s="281"/>
      <c r="J22" s="53"/>
    </row>
    <row r="23" spans="2:10" ht="14.25" customHeight="1">
      <c r="B23" s="30">
        <v>6</v>
      </c>
      <c r="C23" s="137"/>
      <c r="D23" s="114">
        <f t="shared" si="0"/>
      </c>
      <c r="E23" s="140"/>
      <c r="F23" s="115">
        <v>6</v>
      </c>
      <c r="G23" s="116">
        <f t="shared" si="1"/>
      </c>
      <c r="H23" s="119">
        <f t="shared" si="2"/>
        <v>0</v>
      </c>
      <c r="I23" s="280">
        <f>IF(C23="","",本校名)</f>
      </c>
      <c r="J23" s="53"/>
    </row>
    <row r="24" spans="2:10" ht="14.25" customHeight="1">
      <c r="B24" s="27"/>
      <c r="C24" s="136"/>
      <c r="D24" s="28">
        <f t="shared" si="0"/>
      </c>
      <c r="E24" s="139"/>
      <c r="F24" s="27"/>
      <c r="G24" s="45">
        <f t="shared" si="1"/>
      </c>
      <c r="H24" s="118">
        <f t="shared" si="2"/>
        <v>0</v>
      </c>
      <c r="I24" s="281"/>
      <c r="J24" s="53"/>
    </row>
    <row r="25" spans="2:10" ht="14.25" customHeight="1">
      <c r="B25" s="30">
        <v>7</v>
      </c>
      <c r="C25" s="137"/>
      <c r="D25" s="114">
        <f t="shared" si="0"/>
      </c>
      <c r="E25" s="140"/>
      <c r="F25" s="115">
        <v>7</v>
      </c>
      <c r="G25" s="116">
        <f t="shared" si="1"/>
      </c>
      <c r="H25" s="119">
        <f t="shared" si="2"/>
        <v>0</v>
      </c>
      <c r="I25" s="280">
        <f>IF(C25="","",本校名)</f>
      </c>
      <c r="J25" s="53"/>
    </row>
    <row r="26" spans="2:10" ht="14.25" customHeight="1">
      <c r="B26" s="27"/>
      <c r="C26" s="136"/>
      <c r="D26" s="28">
        <f t="shared" si="0"/>
      </c>
      <c r="E26" s="139"/>
      <c r="F26" s="27"/>
      <c r="G26" s="45">
        <f t="shared" si="1"/>
      </c>
      <c r="H26" s="118">
        <f t="shared" si="2"/>
        <v>0</v>
      </c>
      <c r="I26" s="281"/>
      <c r="J26" s="53"/>
    </row>
    <row r="27" spans="2:10" ht="14.25" customHeight="1">
      <c r="B27" s="30">
        <v>8</v>
      </c>
      <c r="C27" s="137"/>
      <c r="D27" s="114">
        <f t="shared" si="0"/>
      </c>
      <c r="E27" s="140"/>
      <c r="F27" s="115">
        <v>8</v>
      </c>
      <c r="G27" s="116">
        <f t="shared" si="1"/>
      </c>
      <c r="H27" s="119">
        <f t="shared" si="2"/>
        <v>0</v>
      </c>
      <c r="I27" s="280">
        <f>IF(C27="","",本校名)</f>
      </c>
      <c r="J27" s="53"/>
    </row>
    <row r="28" spans="2:10" ht="14.25" customHeight="1">
      <c r="B28" s="27"/>
      <c r="C28" s="136"/>
      <c r="D28" s="28">
        <f t="shared" si="0"/>
      </c>
      <c r="E28" s="139"/>
      <c r="F28" s="27"/>
      <c r="G28" s="45">
        <f t="shared" si="1"/>
      </c>
      <c r="H28" s="118">
        <f t="shared" si="2"/>
        <v>0</v>
      </c>
      <c r="I28" s="281"/>
      <c r="J28" s="53"/>
    </row>
    <row r="29" spans="2:10" ht="14.25" customHeight="1">
      <c r="B29" s="30">
        <v>9</v>
      </c>
      <c r="C29" s="137"/>
      <c r="D29" s="114">
        <f t="shared" si="0"/>
      </c>
      <c r="E29" s="140"/>
      <c r="F29" s="115">
        <v>9</v>
      </c>
      <c r="G29" s="116">
        <f t="shared" si="1"/>
      </c>
      <c r="H29" s="119">
        <f t="shared" si="2"/>
        <v>0</v>
      </c>
      <c r="I29" s="280">
        <f>IF(C29="","",本校名)</f>
      </c>
      <c r="J29" s="53"/>
    </row>
    <row r="30" spans="2:10" ht="14.25" customHeight="1">
      <c r="B30" s="27"/>
      <c r="C30" s="136"/>
      <c r="D30" s="28">
        <f t="shared" si="0"/>
      </c>
      <c r="E30" s="139"/>
      <c r="F30" s="27"/>
      <c r="G30" s="45">
        <f t="shared" si="1"/>
      </c>
      <c r="H30" s="118">
        <f t="shared" si="2"/>
        <v>0</v>
      </c>
      <c r="I30" s="281"/>
      <c r="J30" s="53"/>
    </row>
    <row r="31" spans="2:10" ht="14.25" customHeight="1">
      <c r="B31" s="30">
        <v>10</v>
      </c>
      <c r="C31" s="137"/>
      <c r="D31" s="114">
        <f t="shared" si="0"/>
      </c>
      <c r="E31" s="140"/>
      <c r="F31" s="115">
        <v>10</v>
      </c>
      <c r="G31" s="116">
        <f t="shared" si="1"/>
      </c>
      <c r="H31" s="119">
        <f t="shared" si="2"/>
        <v>0</v>
      </c>
      <c r="I31" s="280">
        <f>IF(C31="","",本校名)</f>
      </c>
      <c r="J31" s="53"/>
    </row>
    <row r="32" spans="2:10" ht="14.25" customHeight="1">
      <c r="B32" s="27"/>
      <c r="C32" s="136"/>
      <c r="D32" s="28">
        <f t="shared" si="0"/>
      </c>
      <c r="E32" s="139"/>
      <c r="F32" s="27"/>
      <c r="G32" s="45">
        <f t="shared" si="1"/>
      </c>
      <c r="H32" s="118">
        <f t="shared" si="2"/>
        <v>0</v>
      </c>
      <c r="I32" s="281"/>
      <c r="J32" s="53"/>
    </row>
    <row r="33" spans="2:10" ht="14.25" customHeight="1">
      <c r="B33" s="30">
        <v>11</v>
      </c>
      <c r="C33" s="137"/>
      <c r="D33" s="114">
        <f t="shared" si="0"/>
      </c>
      <c r="E33" s="140"/>
      <c r="F33" s="115">
        <v>11</v>
      </c>
      <c r="G33" s="116">
        <f t="shared" si="1"/>
      </c>
      <c r="H33" s="119">
        <f t="shared" si="2"/>
        <v>0</v>
      </c>
      <c r="I33" s="280">
        <f>IF(C33="","",本校名)</f>
      </c>
      <c r="J33" s="53"/>
    </row>
    <row r="34" spans="2:10" ht="14.25" customHeight="1">
      <c r="B34" s="27"/>
      <c r="C34" s="136"/>
      <c r="D34" s="28">
        <f t="shared" si="0"/>
      </c>
      <c r="E34" s="139"/>
      <c r="F34" s="27"/>
      <c r="G34" s="45">
        <f t="shared" si="1"/>
      </c>
      <c r="H34" s="118">
        <f t="shared" si="2"/>
        <v>0</v>
      </c>
      <c r="I34" s="281"/>
      <c r="J34" s="53"/>
    </row>
    <row r="35" spans="2:10" ht="14.25" customHeight="1">
      <c r="B35" s="30">
        <v>12</v>
      </c>
      <c r="C35" s="137"/>
      <c r="D35" s="114">
        <f t="shared" si="0"/>
      </c>
      <c r="E35" s="140"/>
      <c r="F35" s="115">
        <v>12</v>
      </c>
      <c r="G35" s="116">
        <f t="shared" si="1"/>
      </c>
      <c r="H35" s="119">
        <f t="shared" si="2"/>
        <v>0</v>
      </c>
      <c r="I35" s="280">
        <f>IF(C35="","",本校名)</f>
      </c>
      <c r="J35" s="53"/>
    </row>
    <row r="36" spans="2:10" ht="14.25" customHeight="1">
      <c r="B36" s="27"/>
      <c r="C36" s="136"/>
      <c r="D36" s="28">
        <f t="shared" si="0"/>
      </c>
      <c r="E36" s="139"/>
      <c r="F36" s="27"/>
      <c r="G36" s="45">
        <f t="shared" si="1"/>
      </c>
      <c r="H36" s="118">
        <f t="shared" si="2"/>
        <v>0</v>
      </c>
      <c r="I36" s="281"/>
      <c r="J36" s="53"/>
    </row>
    <row r="37" spans="2:10" ht="14.25" customHeight="1">
      <c r="B37" s="30">
        <v>13</v>
      </c>
      <c r="C37" s="137"/>
      <c r="D37" s="114">
        <f t="shared" si="0"/>
      </c>
      <c r="E37" s="140"/>
      <c r="F37" s="115">
        <v>13</v>
      </c>
      <c r="G37" s="116">
        <f t="shared" si="1"/>
      </c>
      <c r="H37" s="119">
        <f t="shared" si="2"/>
        <v>0</v>
      </c>
      <c r="I37" s="280">
        <f>IF(C37="","",本校名)</f>
      </c>
      <c r="J37" s="53"/>
    </row>
    <row r="38" spans="2:10" ht="14.25" customHeight="1">
      <c r="B38" s="27"/>
      <c r="C38" s="136"/>
      <c r="D38" s="28">
        <f t="shared" si="0"/>
      </c>
      <c r="E38" s="139"/>
      <c r="F38" s="27"/>
      <c r="G38" s="45">
        <f t="shared" si="1"/>
      </c>
      <c r="H38" s="118">
        <f t="shared" si="2"/>
        <v>0</v>
      </c>
      <c r="I38" s="281"/>
      <c r="J38" s="53"/>
    </row>
    <row r="39" spans="2:10" ht="14.25" customHeight="1">
      <c r="B39" s="30">
        <v>14</v>
      </c>
      <c r="C39" s="137"/>
      <c r="D39" s="114">
        <f t="shared" si="0"/>
      </c>
      <c r="E39" s="140"/>
      <c r="F39" s="115">
        <v>14</v>
      </c>
      <c r="G39" s="116">
        <f t="shared" si="1"/>
      </c>
      <c r="H39" s="119">
        <f t="shared" si="2"/>
        <v>0</v>
      </c>
      <c r="I39" s="280">
        <f>IF(C39="","",本校名)</f>
      </c>
      <c r="J39" s="53"/>
    </row>
    <row r="40" spans="2:10" ht="14.25" customHeight="1">
      <c r="B40" s="27"/>
      <c r="C40" s="136"/>
      <c r="D40" s="28">
        <f t="shared" si="0"/>
      </c>
      <c r="E40" s="139"/>
      <c r="F40" s="27"/>
      <c r="G40" s="45">
        <f t="shared" si="1"/>
      </c>
      <c r="H40" s="118">
        <f t="shared" si="2"/>
        <v>0</v>
      </c>
      <c r="I40" s="281"/>
      <c r="J40" s="53"/>
    </row>
    <row r="41" spans="2:10" ht="14.25" customHeight="1">
      <c r="B41" s="30">
        <v>15</v>
      </c>
      <c r="C41" s="137"/>
      <c r="D41" s="114">
        <f t="shared" si="0"/>
      </c>
      <c r="E41" s="140"/>
      <c r="F41" s="115">
        <v>15</v>
      </c>
      <c r="G41" s="116">
        <f t="shared" si="1"/>
      </c>
      <c r="H41" s="119">
        <f t="shared" si="2"/>
        <v>0</v>
      </c>
      <c r="I41" s="280">
        <f>IF(C41="","",本校名)</f>
      </c>
      <c r="J41" s="53"/>
    </row>
    <row r="42" spans="2:10" ht="14.25" customHeight="1" thickBot="1">
      <c r="B42" s="31"/>
      <c r="C42" s="136"/>
      <c r="D42" s="28">
        <f t="shared" si="0"/>
      </c>
      <c r="E42" s="139"/>
      <c r="F42" s="27"/>
      <c r="G42" s="45">
        <f t="shared" si="1"/>
      </c>
      <c r="H42" s="118">
        <f t="shared" si="2"/>
        <v>0</v>
      </c>
      <c r="I42" s="281"/>
      <c r="J42" s="53"/>
    </row>
    <row r="43" spans="2:10" ht="24.75" customHeight="1">
      <c r="B43" s="59" t="s">
        <v>4</v>
      </c>
      <c r="C43" s="58"/>
      <c r="D43" s="58"/>
      <c r="E43" s="58"/>
      <c r="F43" s="58"/>
      <c r="G43" s="58"/>
      <c r="H43" s="58"/>
      <c r="I43" s="58"/>
      <c r="J43" s="44"/>
    </row>
    <row r="44" spans="3:8" ht="24.75" customHeight="1">
      <c r="C44" s="8"/>
      <c r="D44" s="8"/>
      <c r="E44" s="8" t="s">
        <v>34</v>
      </c>
      <c r="H44" s="8"/>
    </row>
    <row r="45" spans="5:10" ht="24.75" customHeight="1">
      <c r="E45" s="50" t="str">
        <f>本校名&amp;"高等学校長"</f>
        <v>石部高等学校長</v>
      </c>
      <c r="H45" s="50"/>
      <c r="I45" s="55" t="s">
        <v>15</v>
      </c>
      <c r="J45" s="9"/>
    </row>
    <row r="46" spans="5:10" ht="24.75" customHeight="1">
      <c r="E46" s="50"/>
      <c r="H46" s="239">
        <f>IF(C58="","","No.2/2")</f>
      </c>
      <c r="I46" s="25"/>
      <c r="J46" s="9"/>
    </row>
    <row r="47" spans="1:12" s="42" customFormat="1" ht="21">
      <c r="A47" s="166" t="s">
        <v>49</v>
      </c>
      <c r="B47" s="105" t="str">
        <f>$B$2</f>
        <v>平成25年度  滋賀県春季高校総体ﾃﾆｽ競技大会</v>
      </c>
      <c r="C47" s="97"/>
      <c r="D47" s="50"/>
      <c r="E47" s="96"/>
      <c r="F47" s="97"/>
      <c r="G47" s="96"/>
      <c r="H47" s="96"/>
      <c r="I47" s="96"/>
      <c r="J47" s="52"/>
      <c r="K47" s="52"/>
      <c r="L47" s="47"/>
    </row>
    <row r="48" spans="1:19" s="42" customFormat="1" ht="29.25" customHeight="1">
      <c r="A48" s="165" t="s">
        <v>48</v>
      </c>
      <c r="B48" s="284" t="s">
        <v>50</v>
      </c>
      <c r="C48" s="278"/>
      <c r="D48" s="278"/>
      <c r="E48" s="283"/>
      <c r="F48" s="283"/>
      <c r="G48" s="283"/>
      <c r="H48" s="283"/>
      <c r="I48" s="283"/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2" ht="11.25" customHeight="1">
      <c r="A49" s="42"/>
      <c r="J49" s="19"/>
      <c r="K49" s="19"/>
      <c r="L49" s="18"/>
    </row>
    <row r="50" spans="2:12" ht="24.75" customHeight="1" thickBot="1">
      <c r="B50" s="62" t="str">
        <f>"学校名   "&amp;本校名&amp;"高等学校"</f>
        <v>学校名   石部高等学校</v>
      </c>
      <c r="C50" s="15"/>
      <c r="D50" s="15"/>
      <c r="E50" s="15"/>
      <c r="F50" s="14" t="str">
        <f>"顧問名　　　"&amp;顧問名</f>
        <v>顧問名　　　</v>
      </c>
      <c r="G50" s="15"/>
      <c r="H50" s="15"/>
      <c r="I50" s="15"/>
      <c r="J50" s="36"/>
      <c r="K50" s="36"/>
      <c r="L50" s="18"/>
    </row>
    <row r="51" spans="1:87" ht="11.25" customHeight="1" thickBot="1" thickTop="1">
      <c r="A51" s="104" t="s">
        <v>21</v>
      </c>
      <c r="J51" s="19"/>
      <c r="K51" s="19"/>
      <c r="L51" s="18"/>
      <c r="CB51" s="62"/>
      <c r="CC51" s="62"/>
      <c r="CD51" s="62"/>
      <c r="CE51" s="62"/>
      <c r="CF51" s="62"/>
      <c r="CG51" s="62"/>
      <c r="CH51" s="62"/>
      <c r="CI51" s="62"/>
    </row>
    <row r="52" spans="2:89" ht="24.75" customHeight="1" thickBot="1" thickTop="1">
      <c r="B52" s="15" t="str">
        <f>"所在地　　　"&amp;所在地</f>
        <v>所在地　　　湖南市丸山2丁目3-1</v>
      </c>
      <c r="C52" s="15"/>
      <c r="D52" s="15"/>
      <c r="E52" s="15"/>
      <c r="F52" s="14" t="str">
        <f>"電話番号　"&amp;電話番号</f>
        <v>電話番号　0748-77-0311</v>
      </c>
      <c r="G52" s="15"/>
      <c r="H52" s="15"/>
      <c r="I52" s="15"/>
      <c r="J52" s="36"/>
      <c r="K52" s="36"/>
      <c r="L52" s="18"/>
      <c r="CA52" s="20"/>
      <c r="CB52" s="20"/>
      <c r="CC52" s="20"/>
      <c r="CD52" s="20"/>
      <c r="CE52" s="20"/>
      <c r="CF52" s="20"/>
      <c r="CG52" s="20"/>
      <c r="CH52" s="21"/>
      <c r="CI52" s="19"/>
      <c r="CJ52" s="19"/>
      <c r="CK52" s="19"/>
    </row>
    <row r="53" spans="2:88" ht="16.5" customHeight="1" thickBot="1" thickTop="1">
      <c r="B53" s="79" t="s">
        <v>22</v>
      </c>
      <c r="C53" s="37"/>
      <c r="D53" s="37"/>
      <c r="E53" s="37"/>
      <c r="F53" s="37"/>
      <c r="G53" s="37"/>
      <c r="H53" s="37"/>
      <c r="I53" s="36"/>
      <c r="J53" s="36"/>
      <c r="K53" s="36"/>
      <c r="L53" s="18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13" ht="21" customHeight="1" thickBot="1" thickTop="1">
      <c r="A54"/>
      <c r="B54" s="98">
        <v>3</v>
      </c>
      <c r="C54" s="99" t="s">
        <v>27</v>
      </c>
      <c r="D54" s="99">
        <v>2</v>
      </c>
      <c r="E54" s="100" t="s">
        <v>29</v>
      </c>
      <c r="F54" s="101">
        <v>3</v>
      </c>
      <c r="G54" s="102">
        <v>210101</v>
      </c>
      <c r="H54" s="99" t="s">
        <v>27</v>
      </c>
      <c r="I54" s="103" t="s">
        <v>28</v>
      </c>
      <c r="J54" s="76"/>
      <c r="K54" s="77"/>
      <c r="L54" s="78"/>
      <c r="M54" s="51"/>
    </row>
    <row r="55" spans="10:12" ht="11.25" customHeight="1">
      <c r="J55" s="19"/>
      <c r="K55" s="19"/>
      <c r="L55" s="18"/>
    </row>
    <row r="56" ht="6" customHeight="1" thickBot="1">
      <c r="J56" s="19"/>
    </row>
    <row r="57" spans="2:11" ht="24.75" customHeight="1" thickBot="1">
      <c r="B57" s="23" t="s">
        <v>0</v>
      </c>
      <c r="C57" s="22" t="s">
        <v>5</v>
      </c>
      <c r="D57" s="22" t="s">
        <v>1</v>
      </c>
      <c r="E57" s="57" t="s">
        <v>2</v>
      </c>
      <c r="F57" s="120" t="s">
        <v>0</v>
      </c>
      <c r="G57" s="43" t="s">
        <v>35</v>
      </c>
      <c r="H57" s="22" t="s">
        <v>5</v>
      </c>
      <c r="I57" s="24" t="s">
        <v>3</v>
      </c>
      <c r="J57" s="56"/>
      <c r="K57" s="36"/>
    </row>
    <row r="58" spans="2:11" ht="14.25" customHeight="1">
      <c r="B58" s="26">
        <v>16</v>
      </c>
      <c r="C58" s="135"/>
      <c r="D58" s="29">
        <f>IF(ISERROR(VLOOKUP(C58,名前コード,2,0)),"",VLOOKUP(C58,名前コード,2,0))</f>
      </c>
      <c r="E58" s="138"/>
      <c r="F58" s="26">
        <v>16</v>
      </c>
      <c r="G58" s="113">
        <f>IF(C58="","",VLOOKUP(C58,名前,4,0))</f>
      </c>
      <c r="H58" s="117">
        <f>C58</f>
        <v>0</v>
      </c>
      <c r="I58" s="282">
        <f>IF(C58="","",本校名)</f>
      </c>
      <c r="J58" s="53"/>
      <c r="K58" s="36"/>
    </row>
    <row r="59" spans="2:11" ht="14.25" customHeight="1">
      <c r="B59" s="27"/>
      <c r="C59" s="136"/>
      <c r="D59" s="28">
        <f>IF(ISERROR(VLOOKUP(C59,名前コード,2,0)),"",VLOOKUP(C59,名前コード,2,0))</f>
      </c>
      <c r="E59" s="139"/>
      <c r="F59" s="27"/>
      <c r="G59" s="45">
        <f>IF(C59="","",VLOOKUP(C59,名前,4,0))</f>
      </c>
      <c r="H59" s="118">
        <f>C59</f>
        <v>0</v>
      </c>
      <c r="I59" s="281"/>
      <c r="J59" s="53"/>
      <c r="K59" s="36"/>
    </row>
    <row r="60" spans="2:11" ht="14.25" customHeight="1">
      <c r="B60" s="30">
        <v>17</v>
      </c>
      <c r="C60" s="137"/>
      <c r="D60" s="114">
        <f>IF(ISERROR(VLOOKUP(C60,名前コード,2,0)),"",VLOOKUP(C60,名前コード,2,0))</f>
      </c>
      <c r="E60" s="140"/>
      <c r="F60" s="115">
        <v>17</v>
      </c>
      <c r="G60" s="116">
        <f>IF(C60="","",VLOOKUP(C60,名前,4,0))</f>
      </c>
      <c r="H60" s="119">
        <f>C60</f>
        <v>0</v>
      </c>
      <c r="I60" s="280">
        <f>IF(C60="","",本校名)</f>
      </c>
      <c r="J60" s="53"/>
      <c r="K60" s="36"/>
    </row>
    <row r="61" spans="2:10" ht="14.25" customHeight="1">
      <c r="B61" s="27"/>
      <c r="C61" s="136"/>
      <c r="D61" s="28">
        <f>IF(ISERROR(VLOOKUP(C61,名前コード,2,0)),"",VLOOKUP(C61,名前コード,2,0))</f>
      </c>
      <c r="E61" s="139"/>
      <c r="F61" s="27"/>
      <c r="G61" s="45">
        <f>IF(C61="","",VLOOKUP(C61,名前,4,0))</f>
      </c>
      <c r="H61" s="118">
        <f>C61</f>
        <v>0</v>
      </c>
      <c r="I61" s="281"/>
      <c r="J61" s="53"/>
    </row>
    <row r="62" spans="2:10" ht="14.25" customHeight="1">
      <c r="B62" s="30">
        <v>18</v>
      </c>
      <c r="C62" s="137"/>
      <c r="D62" s="114">
        <f aca="true" t="shared" si="3" ref="D62:D87">IF(ISERROR(VLOOKUP(C62,名前コード,2,0)),"",VLOOKUP(C62,名前コード,2,0))</f>
      </c>
      <c r="E62" s="140"/>
      <c r="F62" s="115">
        <v>18</v>
      </c>
      <c r="G62" s="116">
        <f aca="true" t="shared" si="4" ref="G62:G87">IF(C62="","",VLOOKUP(C62,名前,4,0))</f>
      </c>
      <c r="H62" s="119">
        <f aca="true" t="shared" si="5" ref="H62:H87">C62</f>
        <v>0</v>
      </c>
      <c r="I62" s="280">
        <f>IF(C62="","",本校名)</f>
      </c>
      <c r="J62" s="53"/>
    </row>
    <row r="63" spans="2:10" ht="14.25" customHeight="1">
      <c r="B63" s="27"/>
      <c r="C63" s="136"/>
      <c r="D63" s="28">
        <f t="shared" si="3"/>
      </c>
      <c r="E63" s="139"/>
      <c r="F63" s="27"/>
      <c r="G63" s="45">
        <f t="shared" si="4"/>
      </c>
      <c r="H63" s="118">
        <f t="shared" si="5"/>
        <v>0</v>
      </c>
      <c r="I63" s="281"/>
      <c r="J63" s="53"/>
    </row>
    <row r="64" spans="2:10" ht="14.25" customHeight="1">
      <c r="B64" s="30">
        <v>19</v>
      </c>
      <c r="C64" s="137"/>
      <c r="D64" s="114">
        <f t="shared" si="3"/>
      </c>
      <c r="E64" s="140"/>
      <c r="F64" s="115">
        <v>19</v>
      </c>
      <c r="G64" s="116">
        <f t="shared" si="4"/>
      </c>
      <c r="H64" s="119">
        <f t="shared" si="5"/>
        <v>0</v>
      </c>
      <c r="I64" s="280">
        <f>IF(C64="","",本校名)</f>
      </c>
      <c r="J64" s="53"/>
    </row>
    <row r="65" spans="2:10" ht="14.25" customHeight="1">
      <c r="B65" s="27"/>
      <c r="C65" s="136"/>
      <c r="D65" s="28">
        <f t="shared" si="3"/>
      </c>
      <c r="E65" s="139"/>
      <c r="F65" s="27"/>
      <c r="G65" s="45">
        <f t="shared" si="4"/>
      </c>
      <c r="H65" s="118">
        <f t="shared" si="5"/>
        <v>0</v>
      </c>
      <c r="I65" s="281"/>
      <c r="J65" s="53"/>
    </row>
    <row r="66" spans="2:10" ht="14.25" customHeight="1">
      <c r="B66" s="30">
        <v>20</v>
      </c>
      <c r="C66" s="137"/>
      <c r="D66" s="114">
        <f t="shared" si="3"/>
      </c>
      <c r="E66" s="140"/>
      <c r="F66" s="115">
        <v>20</v>
      </c>
      <c r="G66" s="116">
        <f t="shared" si="4"/>
      </c>
      <c r="H66" s="119">
        <f t="shared" si="5"/>
        <v>0</v>
      </c>
      <c r="I66" s="280">
        <f>IF(C66="","",本校名)</f>
      </c>
      <c r="J66" s="53"/>
    </row>
    <row r="67" spans="2:10" ht="14.25" customHeight="1">
      <c r="B67" s="27"/>
      <c r="C67" s="136"/>
      <c r="D67" s="28">
        <f t="shared" si="3"/>
      </c>
      <c r="E67" s="139"/>
      <c r="F67" s="27"/>
      <c r="G67" s="45">
        <f t="shared" si="4"/>
      </c>
      <c r="H67" s="118">
        <f t="shared" si="5"/>
        <v>0</v>
      </c>
      <c r="I67" s="281"/>
      <c r="J67" s="53"/>
    </row>
    <row r="68" spans="2:10" ht="14.25" customHeight="1">
      <c r="B68" s="30">
        <v>21</v>
      </c>
      <c r="C68" s="137"/>
      <c r="D68" s="114">
        <f t="shared" si="3"/>
      </c>
      <c r="E68" s="140"/>
      <c r="F68" s="115">
        <v>21</v>
      </c>
      <c r="G68" s="116">
        <f t="shared" si="4"/>
      </c>
      <c r="H68" s="119">
        <f t="shared" si="5"/>
        <v>0</v>
      </c>
      <c r="I68" s="280">
        <f>IF(C68="","",本校名)</f>
      </c>
      <c r="J68" s="53"/>
    </row>
    <row r="69" spans="2:10" ht="14.25" customHeight="1">
      <c r="B69" s="27"/>
      <c r="C69" s="136"/>
      <c r="D69" s="28">
        <f t="shared" si="3"/>
      </c>
      <c r="E69" s="139"/>
      <c r="F69" s="27"/>
      <c r="G69" s="45">
        <f t="shared" si="4"/>
      </c>
      <c r="H69" s="118">
        <f t="shared" si="5"/>
        <v>0</v>
      </c>
      <c r="I69" s="281"/>
      <c r="J69" s="53"/>
    </row>
    <row r="70" spans="2:10" ht="14.25" customHeight="1">
      <c r="B70" s="30">
        <v>22</v>
      </c>
      <c r="C70" s="137"/>
      <c r="D70" s="114">
        <f t="shared" si="3"/>
      </c>
      <c r="E70" s="140"/>
      <c r="F70" s="115">
        <v>22</v>
      </c>
      <c r="G70" s="116">
        <f t="shared" si="4"/>
      </c>
      <c r="H70" s="119">
        <f t="shared" si="5"/>
        <v>0</v>
      </c>
      <c r="I70" s="280">
        <f>IF(C70="","",本校名)</f>
      </c>
      <c r="J70" s="53"/>
    </row>
    <row r="71" spans="2:10" ht="14.25" customHeight="1">
      <c r="B71" s="27"/>
      <c r="C71" s="136"/>
      <c r="D71" s="28">
        <f t="shared" si="3"/>
      </c>
      <c r="E71" s="139"/>
      <c r="F71" s="27"/>
      <c r="G71" s="45">
        <f t="shared" si="4"/>
      </c>
      <c r="H71" s="118">
        <f t="shared" si="5"/>
        <v>0</v>
      </c>
      <c r="I71" s="281"/>
      <c r="J71" s="53"/>
    </row>
    <row r="72" spans="2:10" ht="14.25" customHeight="1">
      <c r="B72" s="30">
        <v>23</v>
      </c>
      <c r="C72" s="137"/>
      <c r="D72" s="114">
        <f t="shared" si="3"/>
      </c>
      <c r="E72" s="140"/>
      <c r="F72" s="115">
        <v>23</v>
      </c>
      <c r="G72" s="116">
        <f t="shared" si="4"/>
      </c>
      <c r="H72" s="119">
        <f t="shared" si="5"/>
        <v>0</v>
      </c>
      <c r="I72" s="280">
        <f>IF(C72="","",本校名)</f>
      </c>
      <c r="J72" s="53"/>
    </row>
    <row r="73" spans="2:10" ht="14.25" customHeight="1">
      <c r="B73" s="27"/>
      <c r="C73" s="136"/>
      <c r="D73" s="28">
        <f t="shared" si="3"/>
      </c>
      <c r="E73" s="139"/>
      <c r="F73" s="27"/>
      <c r="G73" s="45">
        <f t="shared" si="4"/>
      </c>
      <c r="H73" s="118">
        <f t="shared" si="5"/>
        <v>0</v>
      </c>
      <c r="I73" s="281"/>
      <c r="J73" s="53"/>
    </row>
    <row r="74" spans="2:10" ht="14.25" customHeight="1">
      <c r="B74" s="30">
        <v>24</v>
      </c>
      <c r="C74" s="137"/>
      <c r="D74" s="114">
        <f t="shared" si="3"/>
      </c>
      <c r="E74" s="140"/>
      <c r="F74" s="115">
        <v>24</v>
      </c>
      <c r="G74" s="116">
        <f t="shared" si="4"/>
      </c>
      <c r="H74" s="119">
        <f t="shared" si="5"/>
        <v>0</v>
      </c>
      <c r="I74" s="280">
        <f>IF(C74="","",本校名)</f>
      </c>
      <c r="J74" s="53"/>
    </row>
    <row r="75" spans="2:10" ht="14.25" customHeight="1">
      <c r="B75" s="27"/>
      <c r="C75" s="136"/>
      <c r="D75" s="28">
        <f t="shared" si="3"/>
      </c>
      <c r="E75" s="139"/>
      <c r="F75" s="27"/>
      <c r="G75" s="45">
        <f t="shared" si="4"/>
      </c>
      <c r="H75" s="118">
        <f t="shared" si="5"/>
        <v>0</v>
      </c>
      <c r="I75" s="281"/>
      <c r="J75" s="53"/>
    </row>
    <row r="76" spans="2:10" ht="14.25" customHeight="1">
      <c r="B76" s="30">
        <v>25</v>
      </c>
      <c r="C76" s="137"/>
      <c r="D76" s="114">
        <f t="shared" si="3"/>
      </c>
      <c r="E76" s="140"/>
      <c r="F76" s="115">
        <v>25</v>
      </c>
      <c r="G76" s="116">
        <f t="shared" si="4"/>
      </c>
      <c r="H76" s="119">
        <f t="shared" si="5"/>
        <v>0</v>
      </c>
      <c r="I76" s="280">
        <f>IF(C76="","",本校名)</f>
      </c>
      <c r="J76" s="53"/>
    </row>
    <row r="77" spans="2:10" ht="14.25" customHeight="1">
      <c r="B77" s="27"/>
      <c r="C77" s="136"/>
      <c r="D77" s="28">
        <f t="shared" si="3"/>
      </c>
      <c r="E77" s="139"/>
      <c r="F77" s="27"/>
      <c r="G77" s="45">
        <f t="shared" si="4"/>
      </c>
      <c r="H77" s="118">
        <f t="shared" si="5"/>
        <v>0</v>
      </c>
      <c r="I77" s="281"/>
      <c r="J77" s="53"/>
    </row>
    <row r="78" spans="2:10" ht="14.25" customHeight="1">
      <c r="B78" s="30">
        <v>26</v>
      </c>
      <c r="C78" s="137"/>
      <c r="D78" s="114">
        <f t="shared" si="3"/>
      </c>
      <c r="E78" s="140"/>
      <c r="F78" s="115">
        <v>26</v>
      </c>
      <c r="G78" s="116">
        <f t="shared" si="4"/>
      </c>
      <c r="H78" s="119">
        <f t="shared" si="5"/>
        <v>0</v>
      </c>
      <c r="I78" s="280">
        <f>IF(C78="","",本校名)</f>
      </c>
      <c r="J78" s="53"/>
    </row>
    <row r="79" spans="2:10" ht="14.25" customHeight="1">
      <c r="B79" s="27"/>
      <c r="C79" s="136"/>
      <c r="D79" s="28">
        <f t="shared" si="3"/>
      </c>
      <c r="E79" s="139"/>
      <c r="F79" s="27"/>
      <c r="G79" s="45">
        <f t="shared" si="4"/>
      </c>
      <c r="H79" s="118">
        <f t="shared" si="5"/>
        <v>0</v>
      </c>
      <c r="I79" s="281"/>
      <c r="J79" s="53"/>
    </row>
    <row r="80" spans="2:10" ht="14.25" customHeight="1">
      <c r="B80" s="30">
        <v>27</v>
      </c>
      <c r="C80" s="137"/>
      <c r="D80" s="114">
        <f t="shared" si="3"/>
      </c>
      <c r="E80" s="140"/>
      <c r="F80" s="115">
        <v>27</v>
      </c>
      <c r="G80" s="116">
        <f t="shared" si="4"/>
      </c>
      <c r="H80" s="119">
        <f t="shared" si="5"/>
        <v>0</v>
      </c>
      <c r="I80" s="280">
        <f>IF(C80="","",本校名)</f>
      </c>
      <c r="J80" s="53"/>
    </row>
    <row r="81" spans="2:10" ht="14.25" customHeight="1">
      <c r="B81" s="27"/>
      <c r="C81" s="136"/>
      <c r="D81" s="28">
        <f t="shared" si="3"/>
      </c>
      <c r="E81" s="139"/>
      <c r="F81" s="27"/>
      <c r="G81" s="45">
        <f t="shared" si="4"/>
      </c>
      <c r="H81" s="118">
        <f t="shared" si="5"/>
        <v>0</v>
      </c>
      <c r="I81" s="281"/>
      <c r="J81" s="53"/>
    </row>
    <row r="82" spans="2:10" ht="14.25" customHeight="1">
      <c r="B82" s="30">
        <v>28</v>
      </c>
      <c r="C82" s="137"/>
      <c r="D82" s="114">
        <f t="shared" si="3"/>
      </c>
      <c r="E82" s="140"/>
      <c r="F82" s="115">
        <v>28</v>
      </c>
      <c r="G82" s="116">
        <f t="shared" si="4"/>
      </c>
      <c r="H82" s="119">
        <f t="shared" si="5"/>
        <v>0</v>
      </c>
      <c r="I82" s="280">
        <f>IF(C82="","",本校名)</f>
      </c>
      <c r="J82" s="53"/>
    </row>
    <row r="83" spans="2:10" ht="14.25" customHeight="1">
      <c r="B83" s="27"/>
      <c r="C83" s="136"/>
      <c r="D83" s="28">
        <f t="shared" si="3"/>
      </c>
      <c r="E83" s="139"/>
      <c r="F83" s="27"/>
      <c r="G83" s="45">
        <f t="shared" si="4"/>
      </c>
      <c r="H83" s="118">
        <f t="shared" si="5"/>
        <v>0</v>
      </c>
      <c r="I83" s="281"/>
      <c r="J83" s="53"/>
    </row>
    <row r="84" spans="2:10" ht="14.25" customHeight="1">
      <c r="B84" s="30">
        <v>29</v>
      </c>
      <c r="C84" s="137"/>
      <c r="D84" s="114">
        <f t="shared" si="3"/>
      </c>
      <c r="E84" s="140"/>
      <c r="F84" s="115">
        <v>29</v>
      </c>
      <c r="G84" s="116">
        <f t="shared" si="4"/>
      </c>
      <c r="H84" s="119">
        <f t="shared" si="5"/>
        <v>0</v>
      </c>
      <c r="I84" s="280">
        <f>IF(C84="","",本校名)</f>
      </c>
      <c r="J84" s="53"/>
    </row>
    <row r="85" spans="2:10" ht="14.25" customHeight="1">
      <c r="B85" s="27"/>
      <c r="C85" s="136"/>
      <c r="D85" s="28">
        <f t="shared" si="3"/>
      </c>
      <c r="E85" s="139"/>
      <c r="F85" s="27"/>
      <c r="G85" s="45">
        <f t="shared" si="4"/>
      </c>
      <c r="H85" s="118">
        <f t="shared" si="5"/>
        <v>0</v>
      </c>
      <c r="I85" s="281"/>
      <c r="J85" s="53"/>
    </row>
    <row r="86" spans="2:10" ht="14.25" customHeight="1">
      <c r="B86" s="30">
        <v>30</v>
      </c>
      <c r="C86" s="137"/>
      <c r="D86" s="114">
        <f t="shared" si="3"/>
      </c>
      <c r="E86" s="140"/>
      <c r="F86" s="115">
        <v>30</v>
      </c>
      <c r="G86" s="116">
        <f t="shared" si="4"/>
      </c>
      <c r="H86" s="119">
        <f t="shared" si="5"/>
        <v>0</v>
      </c>
      <c r="I86" s="280">
        <f>IF(C86="","",本校名)</f>
      </c>
      <c r="J86" s="53"/>
    </row>
    <row r="87" spans="2:10" ht="14.25" customHeight="1" thickBot="1">
      <c r="B87" s="31"/>
      <c r="C87" s="136"/>
      <c r="D87" s="28">
        <f t="shared" si="3"/>
      </c>
      <c r="E87" s="139"/>
      <c r="F87" s="27"/>
      <c r="G87" s="45">
        <f t="shared" si="4"/>
      </c>
      <c r="H87" s="118">
        <f t="shared" si="5"/>
        <v>0</v>
      </c>
      <c r="I87" s="281"/>
      <c r="J87" s="53"/>
    </row>
    <row r="88" spans="2:10" ht="24.75" customHeight="1">
      <c r="B88" s="59" t="s">
        <v>4</v>
      </c>
      <c r="C88" s="58"/>
      <c r="D88" s="58"/>
      <c r="E88" s="58"/>
      <c r="F88" s="58"/>
      <c r="G88" s="58"/>
      <c r="H88" s="58"/>
      <c r="I88" s="58"/>
      <c r="J88" s="44"/>
    </row>
    <row r="89" spans="3:8" ht="24.75" customHeight="1">
      <c r="C89" s="8"/>
      <c r="D89" s="8"/>
      <c r="E89" s="8" t="s">
        <v>34</v>
      </c>
      <c r="H89" s="8"/>
    </row>
    <row r="90" spans="5:10" ht="24.75" customHeight="1">
      <c r="E90" s="50" t="str">
        <f>本校名&amp;"高等学校長"</f>
        <v>石部高等学校長</v>
      </c>
      <c r="H90" s="50"/>
      <c r="I90" s="55" t="s">
        <v>15</v>
      </c>
      <c r="J90" s="9"/>
    </row>
  </sheetData>
  <sheetProtection/>
  <mergeCells count="33">
    <mergeCell ref="I58:I59"/>
    <mergeCell ref="I35:I36"/>
    <mergeCell ref="I37:I38"/>
    <mergeCell ref="I76:I77"/>
    <mergeCell ref="I64:I65"/>
    <mergeCell ref="I66:I67"/>
    <mergeCell ref="I68:I69"/>
    <mergeCell ref="I70:I71"/>
    <mergeCell ref="I33:I34"/>
    <mergeCell ref="I39:I40"/>
    <mergeCell ref="I60:I61"/>
    <mergeCell ref="I74:I75"/>
    <mergeCell ref="B48:I48"/>
    <mergeCell ref="I23:I24"/>
    <mergeCell ref="I27:I28"/>
    <mergeCell ref="I29:I30"/>
    <mergeCell ref="B2:I2"/>
    <mergeCell ref="I72:I73"/>
    <mergeCell ref="B3:I3"/>
    <mergeCell ref="I25:I26"/>
    <mergeCell ref="I19:I20"/>
    <mergeCell ref="I21:I22"/>
    <mergeCell ref="I31:I32"/>
    <mergeCell ref="I86:I87"/>
    <mergeCell ref="I78:I79"/>
    <mergeCell ref="I80:I81"/>
    <mergeCell ref="I82:I83"/>
    <mergeCell ref="I84:I85"/>
    <mergeCell ref="I13:I14"/>
    <mergeCell ref="I15:I16"/>
    <mergeCell ref="I17:I18"/>
    <mergeCell ref="I41:I42"/>
    <mergeCell ref="I62:I63"/>
  </mergeCells>
  <dataValidations count="3">
    <dataValidation type="list" allowBlank="1" sqref="C13:C42 C9 C58:C87 C54">
      <formula1>リスト</formula1>
    </dataValidation>
    <dataValidation allowBlank="1" sqref="H13:H42 F9 H58:H87 D47 F54"/>
    <dataValidation type="list" allowBlank="1" sqref="B3:D3 B48:D48">
      <formula1>Ｄ種目</formula1>
    </dataValidation>
  </dataValidations>
  <hyperlinks>
    <hyperlink ref="A6" location="基礎データ入力!A1" display="基礎データ入力へ"/>
    <hyperlink ref="A51" location="基礎データ入力!A1" display="基礎データ入力へ"/>
  </hyperlinks>
  <printOptions/>
  <pageMargins left="0.62" right="0.34" top="0.39" bottom="0.39" header="0.29" footer="0.3"/>
  <pageSetup horizontalDpi="300" verticalDpi="300" orientation="portrait" paperSize="9" r:id="rId4"/>
  <rowBreaks count="1" manualBreakCount="1">
    <brk id="45" min="1" max="8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27"/>
  <sheetViews>
    <sheetView showGridLines="0" view="pageBreakPreview" zoomScale="75" zoomScaleNormal="75" zoomScaleSheetLayoutView="75" zoomScalePageLayoutView="0" workbookViewId="0" topLeftCell="A1">
      <selection activeCell="K10" sqref="K10"/>
    </sheetView>
  </sheetViews>
  <sheetFormatPr defaultColWidth="10.58203125" defaultRowHeight="18"/>
  <cols>
    <col min="1" max="1" width="3.66015625" style="1" customWidth="1"/>
    <col min="2" max="10" width="2.33203125" style="1" customWidth="1"/>
    <col min="11" max="11" width="19.08203125" style="1" customWidth="1"/>
    <col min="12" max="12" width="6.58203125" style="1" customWidth="1"/>
    <col min="13" max="13" width="11.58203125" style="1" customWidth="1"/>
    <col min="14" max="14" width="5.16015625" style="1" customWidth="1"/>
    <col min="15" max="16" width="2.33203125" style="1" customWidth="1"/>
    <col min="17" max="16384" width="10.58203125" style="1" customWidth="1"/>
  </cols>
  <sheetData>
    <row r="1" spans="1:16" ht="34.5" customHeight="1">
      <c r="A1" s="285" t="str">
        <f>"平成"&amp;年度&amp;"年度　"&amp;"滋賀県春季高校総体 テニス競技大会"</f>
        <v>平成25年度　滋賀県春季高校総体 テニス競技大会</v>
      </c>
      <c r="B1" s="285"/>
      <c r="C1" s="285"/>
      <c r="D1" s="285"/>
      <c r="E1" s="285"/>
      <c r="F1" s="285"/>
      <c r="G1" s="285"/>
      <c r="H1" s="285"/>
      <c r="I1" s="285"/>
      <c r="J1" s="285"/>
      <c r="K1" s="276"/>
      <c r="L1" s="276"/>
      <c r="M1" s="276"/>
      <c r="N1" s="39">
        <f>VLOOKUP(本校名,'選手Code入力'!N6:O41,2,0)</f>
        <v>14</v>
      </c>
      <c r="O1" s="39"/>
      <c r="P1" s="174"/>
    </row>
    <row r="2" spans="1:16" ht="34.5" customHeight="1">
      <c r="A2" s="275" t="s">
        <v>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39"/>
      <c r="O2" s="39"/>
      <c r="P2" s="39"/>
    </row>
    <row r="3" spans="1:16" ht="24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>
        <f>N1</f>
        <v>14</v>
      </c>
      <c r="N3" s="18"/>
      <c r="O3" s="18"/>
      <c r="P3" s="18"/>
    </row>
    <row r="4" spans="1:16" ht="33.75" customHeight="1" thickBot="1">
      <c r="A4" s="289" t="str">
        <f>"学校名   "&amp;本校名&amp;"       高等学校"</f>
        <v>学校名   石部       高等学校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36"/>
      <c r="O4" s="36"/>
      <c r="P4" s="36"/>
    </row>
    <row r="5" spans="1:17" ht="33" customHeight="1" thickBot="1" thickTop="1">
      <c r="A5" s="14" t="str">
        <f>"監督名    "&amp;harukantoku</f>
        <v>監督名    </v>
      </c>
      <c r="B5" s="63"/>
      <c r="C5" s="63"/>
      <c r="D5" s="64"/>
      <c r="E5" s="64"/>
      <c r="F5" s="64"/>
      <c r="G5" s="64"/>
      <c r="H5" s="64"/>
      <c r="I5" s="64"/>
      <c r="J5" s="64"/>
      <c r="K5" s="20"/>
      <c r="L5" s="37"/>
      <c r="M5" s="37"/>
      <c r="N5" s="19"/>
      <c r="O5" s="19"/>
      <c r="P5" s="19"/>
      <c r="Q5" s="173" t="s">
        <v>88</v>
      </c>
    </row>
    <row r="6" spans="1:16" ht="33" customHeight="1" thickBot="1" thickTop="1">
      <c r="A6" s="15" t="str">
        <f>"所在地  "&amp;所在地</f>
        <v>所在地  湖南市丸山2丁目3-1</v>
      </c>
      <c r="B6" s="38"/>
      <c r="C6" s="38"/>
      <c r="D6" s="38"/>
      <c r="E6" s="38"/>
      <c r="F6" s="38"/>
      <c r="G6" s="38"/>
      <c r="H6" s="38"/>
      <c r="I6" s="38"/>
      <c r="J6" s="38"/>
      <c r="K6" s="16"/>
      <c r="L6" s="16"/>
      <c r="M6" s="16"/>
      <c r="N6" s="36"/>
      <c r="O6" s="36"/>
      <c r="P6" s="36"/>
    </row>
    <row r="7" spans="1:16" ht="33" customHeight="1" thickBot="1" thickTop="1">
      <c r="A7" s="14" t="str">
        <f>"電話番号  "&amp;電話番号</f>
        <v>電話番号  0748-77-0311</v>
      </c>
      <c r="B7" s="63"/>
      <c r="C7" s="63"/>
      <c r="D7" s="63"/>
      <c r="E7" s="63"/>
      <c r="F7" s="63"/>
      <c r="G7" s="63"/>
      <c r="H7" s="63"/>
      <c r="I7" s="63"/>
      <c r="J7" s="63"/>
      <c r="K7" s="37"/>
      <c r="L7" s="37"/>
      <c r="M7" s="37"/>
      <c r="N7" s="36"/>
      <c r="O7" s="36"/>
      <c r="P7" s="36"/>
    </row>
    <row r="8" spans="1:16" ht="24.75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</row>
    <row r="9" spans="1:16" ht="24.75" customHeight="1" thickBot="1">
      <c r="A9" s="10" t="s">
        <v>0</v>
      </c>
      <c r="B9" s="286" t="s">
        <v>36</v>
      </c>
      <c r="C9" s="287"/>
      <c r="D9" s="287"/>
      <c r="E9" s="287"/>
      <c r="F9" s="287"/>
      <c r="G9" s="287"/>
      <c r="H9" s="287"/>
      <c r="I9" s="287"/>
      <c r="J9" s="288"/>
      <c r="K9" s="11" t="s">
        <v>7</v>
      </c>
      <c r="L9" s="12" t="s">
        <v>1</v>
      </c>
      <c r="M9" s="13" t="s">
        <v>90</v>
      </c>
      <c r="N9" s="32"/>
      <c r="O9" s="33"/>
      <c r="P9" s="33"/>
    </row>
    <row r="10" spans="1:16" ht="31.5" customHeight="1">
      <c r="A10" s="40">
        <v>1</v>
      </c>
      <c r="B10" s="291">
        <f>IF(K10="","",VLOOKUP(K10,名前,4,0))</f>
      </c>
      <c r="C10" s="292"/>
      <c r="D10" s="292"/>
      <c r="E10" s="292"/>
      <c r="F10" s="292"/>
      <c r="G10" s="292"/>
      <c r="H10" s="292"/>
      <c r="I10" s="292"/>
      <c r="J10" s="293"/>
      <c r="K10" s="127"/>
      <c r="L10" s="121">
        <f>IF(ISERROR(VLOOKUP(K10,名前コード,2,0)),"",VLOOKUP(K10,名前コード,2,0))</f>
      </c>
      <c r="M10" s="131"/>
      <c r="N10" s="34"/>
      <c r="O10" s="25"/>
      <c r="P10" s="35"/>
    </row>
    <row r="11" spans="1:16" ht="31.5" customHeight="1">
      <c r="A11" s="40">
        <v>2</v>
      </c>
      <c r="B11" s="294">
        <f>IF(K11="","",VLOOKUP(K11,名前,4,0))</f>
      </c>
      <c r="C11" s="295"/>
      <c r="D11" s="295"/>
      <c r="E11" s="295"/>
      <c r="F11" s="295"/>
      <c r="G11" s="295"/>
      <c r="H11" s="295"/>
      <c r="I11" s="295"/>
      <c r="J11" s="296"/>
      <c r="K11" s="127"/>
      <c r="L11" s="121">
        <f>IF(ISERROR(VLOOKUP(K11,名前コード,2,0)),"",VLOOKUP(K11,名前コード,2,0))</f>
      </c>
      <c r="M11" s="131"/>
      <c r="N11" s="34"/>
      <c r="O11" s="25"/>
      <c r="P11" s="35"/>
    </row>
    <row r="12" spans="1:16" ht="31.5" customHeight="1">
      <c r="A12" s="40">
        <v>3</v>
      </c>
      <c r="B12" s="294">
        <f>IF(K12="","",VLOOKUP(K12,名前,4,0))</f>
      </c>
      <c r="C12" s="295"/>
      <c r="D12" s="295"/>
      <c r="E12" s="295"/>
      <c r="F12" s="295"/>
      <c r="G12" s="295"/>
      <c r="H12" s="295"/>
      <c r="I12" s="295"/>
      <c r="J12" s="296"/>
      <c r="K12" s="127"/>
      <c r="L12" s="121">
        <f>IF(ISERROR(VLOOKUP(K12,名前コード,2,0)),"",VLOOKUP(K12,名前コード,2,0))</f>
      </c>
      <c r="M12" s="131"/>
      <c r="N12" s="34"/>
      <c r="O12" s="25"/>
      <c r="P12" s="35"/>
    </row>
    <row r="13" spans="1:16" ht="31.5" customHeight="1">
      <c r="A13" s="40">
        <v>4</v>
      </c>
      <c r="B13" s="294">
        <f>IF(K13="","",VLOOKUP(K13,名前,4,0))</f>
      </c>
      <c r="C13" s="295"/>
      <c r="D13" s="295"/>
      <c r="E13" s="295"/>
      <c r="F13" s="295"/>
      <c r="G13" s="295"/>
      <c r="H13" s="295"/>
      <c r="I13" s="295"/>
      <c r="J13" s="296"/>
      <c r="K13" s="127"/>
      <c r="L13" s="121">
        <f>IF(ISERROR(VLOOKUP(K13,名前コード,2,0)),"",VLOOKUP(K13,名前コード,2,0))</f>
      </c>
      <c r="M13" s="131"/>
      <c r="N13" s="34"/>
      <c r="O13" s="25"/>
      <c r="P13" s="35"/>
    </row>
    <row r="14" spans="1:16" ht="31.5" customHeight="1" thickBot="1">
      <c r="A14" s="41">
        <v>5</v>
      </c>
      <c r="B14" s="297">
        <f>IF(K14="","",VLOOKUP(K14,名前,4,0))</f>
      </c>
      <c r="C14" s="298"/>
      <c r="D14" s="298"/>
      <c r="E14" s="298"/>
      <c r="F14" s="298"/>
      <c r="G14" s="298"/>
      <c r="H14" s="298"/>
      <c r="I14" s="298"/>
      <c r="J14" s="299"/>
      <c r="K14" s="130"/>
      <c r="L14" s="122">
        <f>IF(ISERROR(VLOOKUP(K14,名前コード,2,0)),"",VLOOKUP(K14,名前コード,2,0))</f>
      </c>
      <c r="M14" s="134"/>
      <c r="O14" s="4"/>
      <c r="P14" s="5"/>
    </row>
    <row r="15" spans="15:16" ht="24.75" customHeight="1">
      <c r="O15" s="4"/>
      <c r="P15" s="5"/>
    </row>
    <row r="16" spans="15:16" ht="24.75" customHeight="1">
      <c r="O16" s="4"/>
      <c r="P16" s="5"/>
    </row>
    <row r="17" spans="15:16" ht="24.75" customHeight="1">
      <c r="O17" s="4"/>
      <c r="P17" s="5"/>
    </row>
    <row r="18" spans="1:16" ht="24.75" customHeight="1">
      <c r="A18" s="285" t="s">
        <v>6</v>
      </c>
      <c r="B18" s="285"/>
      <c r="C18" s="285"/>
      <c r="D18" s="285"/>
      <c r="E18" s="285"/>
      <c r="F18" s="285"/>
      <c r="G18" s="285"/>
      <c r="H18" s="285"/>
      <c r="I18" s="285"/>
      <c r="J18" s="285"/>
      <c r="K18" s="285"/>
      <c r="L18" s="285"/>
      <c r="M18" s="285"/>
      <c r="N18" s="17"/>
      <c r="O18" s="17"/>
      <c r="P18" s="17"/>
    </row>
    <row r="19" spans="1:16" ht="24.75" customHeight="1">
      <c r="A19" s="3"/>
      <c r="B19" s="2"/>
      <c r="C19" s="3"/>
      <c r="D19" s="3"/>
      <c r="F19" s="6"/>
      <c r="K19" s="7" t="s">
        <v>37</v>
      </c>
      <c r="L19" s="7"/>
      <c r="M19" s="7"/>
      <c r="N19" s="7"/>
      <c r="O19" s="4"/>
      <c r="P19" s="5"/>
    </row>
    <row r="20" spans="1:16" ht="24.75" customHeight="1">
      <c r="A20" s="300" t="str">
        <f>本校名&amp;"高等学校長"&amp;"      　　　　　                印"</f>
        <v>石部高等学校長      　　　　　                印</v>
      </c>
      <c r="B20" s="301"/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7"/>
      <c r="O20" s="4"/>
      <c r="P20" s="5"/>
    </row>
    <row r="21" spans="15:16" ht="18">
      <c r="O21" s="4"/>
      <c r="P21" s="5"/>
    </row>
    <row r="22" spans="15:16" ht="18">
      <c r="O22" s="4"/>
      <c r="P22" s="5"/>
    </row>
    <row r="23" ht="18">
      <c r="M23" s="5"/>
    </row>
    <row r="24" ht="18">
      <c r="M24" s="5"/>
    </row>
    <row r="26" ht="18">
      <c r="D26" s="5"/>
    </row>
    <row r="27" ht="18">
      <c r="D27" s="5"/>
    </row>
  </sheetData>
  <sheetProtection/>
  <mergeCells count="11">
    <mergeCell ref="A20:M20"/>
    <mergeCell ref="A1:M1"/>
    <mergeCell ref="A2:M2"/>
    <mergeCell ref="A18:M18"/>
    <mergeCell ref="B9:J9"/>
    <mergeCell ref="A4:M4"/>
    <mergeCell ref="B10:J10"/>
    <mergeCell ref="B11:J11"/>
    <mergeCell ref="B12:J12"/>
    <mergeCell ref="B13:J13"/>
    <mergeCell ref="B14:J14"/>
  </mergeCells>
  <dataValidations count="1">
    <dataValidation type="list" allowBlank="1" showInputMessage="1" showErrorMessage="1" sqref="K10:K14">
      <formula1>リスト</formula1>
    </dataValidation>
  </dataValidations>
  <printOptions/>
  <pageMargins left="0.94" right="0.65" top="0.984251968503937" bottom="0.984251968503937" header="0.5118110236220472" footer="0.5118110236220472"/>
  <pageSetup horizontalDpi="300" verticalDpi="3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13"/>
  </sheetPr>
  <dimension ref="A1:R24"/>
  <sheetViews>
    <sheetView showOutlineSymbols="0" view="pageBreakPreview" zoomScale="75" zoomScaleSheetLayoutView="75" zoomScalePageLayoutView="0" workbookViewId="0" topLeftCell="A1">
      <selection activeCell="A2" sqref="A2:M69"/>
    </sheetView>
  </sheetViews>
  <sheetFormatPr defaultColWidth="10.58203125" defaultRowHeight="18"/>
  <cols>
    <col min="1" max="1" width="3.66015625" style="1" customWidth="1"/>
    <col min="2" max="10" width="2.33203125" style="1" customWidth="1"/>
    <col min="11" max="11" width="19.08203125" style="1" customWidth="1"/>
    <col min="12" max="12" width="6.58203125" style="1" customWidth="1"/>
    <col min="13" max="13" width="11.58203125" style="1" customWidth="1"/>
    <col min="14" max="14" width="4.58203125" style="1" customWidth="1"/>
    <col min="15" max="16" width="2.33203125" style="1" customWidth="1"/>
    <col min="17" max="16384" width="10.58203125" style="1" customWidth="1"/>
  </cols>
  <sheetData>
    <row r="1" spans="1:16" ht="34.5" customHeight="1">
      <c r="A1" s="285" t="str">
        <f>"平成"&amp;年度&amp;"年度　"&amp;"県民体育大会　高校テニスの部"</f>
        <v>平成25年度　県民体育大会　高校テニスの部</v>
      </c>
      <c r="B1" s="285"/>
      <c r="C1" s="285"/>
      <c r="D1" s="285"/>
      <c r="E1" s="285"/>
      <c r="F1" s="285"/>
      <c r="G1" s="285"/>
      <c r="H1" s="285"/>
      <c r="I1" s="285"/>
      <c r="J1" s="285"/>
      <c r="K1" s="276"/>
      <c r="L1" s="276"/>
      <c r="M1" s="276"/>
      <c r="N1" s="39">
        <f>VLOOKUP(本校名,'選手Code入力'!N6:O41,2,0)</f>
        <v>14</v>
      </c>
      <c r="O1" s="39"/>
      <c r="P1" s="39"/>
    </row>
    <row r="2" spans="1:17" ht="34.5" customHeight="1">
      <c r="A2" s="275" t="s">
        <v>8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39"/>
      <c r="O2" s="39"/>
      <c r="P2" s="39"/>
      <c r="Q2" s="174"/>
    </row>
    <row r="3" spans="1:16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33.75" customHeight="1" thickBot="1">
      <c r="A4" s="308" t="str">
        <f>"学校名   "&amp;本校名&amp;"       高等学校"</f>
        <v>学校名   石部       高等学校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125"/>
      <c r="M4" s="125">
        <f>N1</f>
        <v>14</v>
      </c>
      <c r="N4" s="36"/>
      <c r="O4" s="36"/>
      <c r="P4" s="36"/>
    </row>
    <row r="5" spans="1:16" ht="33" customHeight="1" thickBot="1" thickTop="1">
      <c r="A5" s="14" t="str">
        <f>"監督名    "&amp;kentaikantoku</f>
        <v>監督名    </v>
      </c>
      <c r="B5" s="63"/>
      <c r="C5" s="63"/>
      <c r="D5" s="64"/>
      <c r="E5" s="64"/>
      <c r="F5" s="64"/>
      <c r="G5" s="64"/>
      <c r="H5" s="64"/>
      <c r="I5" s="64"/>
      <c r="J5" s="64"/>
      <c r="K5" s="126"/>
      <c r="L5" s="37"/>
      <c r="M5" s="37"/>
      <c r="N5" s="19"/>
      <c r="O5" s="19"/>
      <c r="P5" s="19"/>
    </row>
    <row r="6" spans="1:18" ht="33" customHeight="1" thickBot="1" thickTop="1">
      <c r="A6" s="15" t="str">
        <f>"所在地  "&amp;所在地</f>
        <v>所在地  湖南市丸山2丁目3-1</v>
      </c>
      <c r="B6" s="38"/>
      <c r="C6" s="38"/>
      <c r="D6" s="38"/>
      <c r="E6" s="38"/>
      <c r="F6" s="38"/>
      <c r="G6" s="38"/>
      <c r="H6" s="38"/>
      <c r="I6" s="38"/>
      <c r="J6" s="38"/>
      <c r="K6" s="16"/>
      <c r="L6" s="37"/>
      <c r="M6" s="37"/>
      <c r="N6" s="36"/>
      <c r="O6" s="36"/>
      <c r="P6" s="36"/>
      <c r="R6" s="269"/>
    </row>
    <row r="7" spans="1:16" ht="33" customHeight="1" thickBot="1" thickTop="1">
      <c r="A7" s="14" t="str">
        <f>"電話番号  "&amp;電話番号</f>
        <v>電話番号  0748-77-0311</v>
      </c>
      <c r="B7" s="63"/>
      <c r="C7" s="63"/>
      <c r="D7" s="63"/>
      <c r="E7" s="63"/>
      <c r="F7" s="63"/>
      <c r="G7" s="63"/>
      <c r="H7" s="63"/>
      <c r="I7" s="63"/>
      <c r="J7" s="63"/>
      <c r="K7" s="64"/>
      <c r="L7" s="37"/>
      <c r="M7" s="37"/>
      <c r="N7" s="36"/>
      <c r="O7" s="36"/>
      <c r="P7" s="36"/>
    </row>
    <row r="8" spans="1:16" ht="24.75" customHeight="1" thickBot="1" thickTop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9"/>
      <c r="P8" s="19"/>
    </row>
    <row r="9" spans="1:16" ht="24.75" customHeight="1" thickBot="1">
      <c r="A9" s="10" t="s">
        <v>0</v>
      </c>
      <c r="B9" s="286" t="s">
        <v>36</v>
      </c>
      <c r="C9" s="287"/>
      <c r="D9" s="287"/>
      <c r="E9" s="287"/>
      <c r="F9" s="287"/>
      <c r="G9" s="287"/>
      <c r="H9" s="287"/>
      <c r="I9" s="287"/>
      <c r="J9" s="288"/>
      <c r="K9" s="11" t="s">
        <v>7</v>
      </c>
      <c r="L9" s="12" t="s">
        <v>1</v>
      </c>
      <c r="M9" s="13" t="s">
        <v>91</v>
      </c>
      <c r="N9" s="32"/>
      <c r="O9" s="33"/>
      <c r="P9" s="33"/>
    </row>
    <row r="10" spans="1:17" ht="31.5" customHeight="1">
      <c r="A10" s="40">
        <v>1</v>
      </c>
      <c r="B10" s="291">
        <f aca="true" t="shared" si="0" ref="B10:B19">IF(K10="","",VLOOKUP(K10,名前,4,0))</f>
      </c>
      <c r="C10" s="292"/>
      <c r="D10" s="292"/>
      <c r="E10" s="292"/>
      <c r="F10" s="292"/>
      <c r="G10" s="292"/>
      <c r="H10" s="292"/>
      <c r="I10" s="292"/>
      <c r="J10" s="293"/>
      <c r="K10" s="127"/>
      <c r="L10" s="121">
        <f>IF(ISERROR(VLOOKUP(K10,名前コード,2,0)),"",VLOOKUP(K10,名前コード,2,0))</f>
      </c>
      <c r="M10" s="131"/>
      <c r="N10" s="34"/>
      <c r="O10" s="25"/>
      <c r="P10" s="35"/>
      <c r="Q10" s="173" t="s">
        <v>88</v>
      </c>
    </row>
    <row r="11" spans="1:16" ht="31.5" customHeight="1">
      <c r="A11" s="40">
        <v>2</v>
      </c>
      <c r="B11" s="294">
        <f t="shared" si="0"/>
      </c>
      <c r="C11" s="295"/>
      <c r="D11" s="295"/>
      <c r="E11" s="295"/>
      <c r="F11" s="295"/>
      <c r="G11" s="295"/>
      <c r="H11" s="295"/>
      <c r="I11" s="295"/>
      <c r="J11" s="296"/>
      <c r="K11" s="127"/>
      <c r="L11" s="121">
        <f aca="true" t="shared" si="1" ref="L11:L19">IF(ISERROR(VLOOKUP(K11,名前コード,2,0)),"",VLOOKUP(K11,名前コード,2,0))</f>
      </c>
      <c r="M11" s="131"/>
      <c r="N11" s="34"/>
      <c r="O11" s="25"/>
      <c r="P11" s="35"/>
    </row>
    <row r="12" spans="1:16" ht="31.5" customHeight="1">
      <c r="A12" s="40">
        <v>3</v>
      </c>
      <c r="B12" s="294">
        <f t="shared" si="0"/>
      </c>
      <c r="C12" s="295"/>
      <c r="D12" s="295"/>
      <c r="E12" s="295"/>
      <c r="F12" s="295"/>
      <c r="G12" s="295"/>
      <c r="H12" s="295"/>
      <c r="I12" s="295"/>
      <c r="J12" s="296"/>
      <c r="K12" s="127"/>
      <c r="L12" s="121">
        <f t="shared" si="1"/>
      </c>
      <c r="M12" s="131"/>
      <c r="N12" s="34"/>
      <c r="O12" s="25"/>
      <c r="P12" s="35"/>
    </row>
    <row r="13" spans="1:16" ht="31.5" customHeight="1">
      <c r="A13" s="40">
        <v>4</v>
      </c>
      <c r="B13" s="294">
        <f t="shared" si="0"/>
      </c>
      <c r="C13" s="295"/>
      <c r="D13" s="295"/>
      <c r="E13" s="295"/>
      <c r="F13" s="295"/>
      <c r="G13" s="295"/>
      <c r="H13" s="295"/>
      <c r="I13" s="295"/>
      <c r="J13" s="296"/>
      <c r="K13" s="127"/>
      <c r="L13" s="121">
        <f t="shared" si="1"/>
      </c>
      <c r="M13" s="131"/>
      <c r="N13" s="34"/>
      <c r="O13" s="25"/>
      <c r="P13" s="35"/>
    </row>
    <row r="14" spans="1:16" ht="31.5" customHeight="1">
      <c r="A14" s="46">
        <v>5</v>
      </c>
      <c r="B14" s="302">
        <f t="shared" si="0"/>
      </c>
      <c r="C14" s="303"/>
      <c r="D14" s="303"/>
      <c r="E14" s="303"/>
      <c r="F14" s="303"/>
      <c r="G14" s="303"/>
      <c r="H14" s="303"/>
      <c r="I14" s="303"/>
      <c r="J14" s="304"/>
      <c r="K14" s="128"/>
      <c r="L14" s="124">
        <f t="shared" si="1"/>
      </c>
      <c r="M14" s="132"/>
      <c r="O14" s="4"/>
      <c r="P14" s="5"/>
    </row>
    <row r="15" spans="1:16" ht="31.5" customHeight="1">
      <c r="A15" s="27">
        <v>6</v>
      </c>
      <c r="B15" s="305">
        <f t="shared" si="0"/>
      </c>
      <c r="C15" s="306"/>
      <c r="D15" s="306"/>
      <c r="E15" s="306"/>
      <c r="F15" s="306"/>
      <c r="G15" s="306"/>
      <c r="H15" s="306"/>
      <c r="I15" s="306"/>
      <c r="J15" s="307"/>
      <c r="K15" s="129"/>
      <c r="L15" s="123">
        <f>IF(ISERROR(VLOOKUP(K15,名前コード,2,0)),"",VLOOKUP(K15,名前コード,2,0))</f>
      </c>
      <c r="M15" s="133"/>
      <c r="N15" s="34"/>
      <c r="O15" s="25"/>
      <c r="P15" s="35"/>
    </row>
    <row r="16" spans="1:16" ht="31.5" customHeight="1">
      <c r="A16" s="46">
        <v>7</v>
      </c>
      <c r="B16" s="294">
        <f t="shared" si="0"/>
      </c>
      <c r="C16" s="295"/>
      <c r="D16" s="295"/>
      <c r="E16" s="295"/>
      <c r="F16" s="295"/>
      <c r="G16" s="295"/>
      <c r="H16" s="295"/>
      <c r="I16" s="295"/>
      <c r="J16" s="296"/>
      <c r="K16" s="127"/>
      <c r="L16" s="121">
        <f t="shared" si="1"/>
      </c>
      <c r="M16" s="131"/>
      <c r="N16" s="34"/>
      <c r="O16" s="25"/>
      <c r="P16" s="35"/>
    </row>
    <row r="17" spans="1:16" ht="31.5" customHeight="1">
      <c r="A17" s="27">
        <v>8</v>
      </c>
      <c r="B17" s="294">
        <f t="shared" si="0"/>
      </c>
      <c r="C17" s="295"/>
      <c r="D17" s="295"/>
      <c r="E17" s="295"/>
      <c r="F17" s="295"/>
      <c r="G17" s="295"/>
      <c r="H17" s="295"/>
      <c r="I17" s="295"/>
      <c r="J17" s="296"/>
      <c r="K17" s="127"/>
      <c r="L17" s="121">
        <f t="shared" si="1"/>
      </c>
      <c r="M17" s="131"/>
      <c r="N17" s="34"/>
      <c r="O17" s="25"/>
      <c r="P17" s="35"/>
    </row>
    <row r="18" spans="1:16" ht="31.5" customHeight="1">
      <c r="A18" s="46">
        <v>9</v>
      </c>
      <c r="B18" s="294">
        <f t="shared" si="0"/>
      </c>
      <c r="C18" s="295"/>
      <c r="D18" s="295"/>
      <c r="E18" s="295"/>
      <c r="F18" s="295"/>
      <c r="G18" s="295"/>
      <c r="H18" s="295"/>
      <c r="I18" s="295"/>
      <c r="J18" s="296"/>
      <c r="K18" s="127"/>
      <c r="L18" s="121">
        <f t="shared" si="1"/>
      </c>
      <c r="M18" s="131"/>
      <c r="N18" s="34"/>
      <c r="O18" s="25"/>
      <c r="P18" s="35"/>
    </row>
    <row r="19" spans="1:16" ht="31.5" customHeight="1" thickBot="1">
      <c r="A19" s="31">
        <v>10</v>
      </c>
      <c r="B19" s="297">
        <f t="shared" si="0"/>
      </c>
      <c r="C19" s="298"/>
      <c r="D19" s="298"/>
      <c r="E19" s="298"/>
      <c r="F19" s="298"/>
      <c r="G19" s="298"/>
      <c r="H19" s="298"/>
      <c r="I19" s="298"/>
      <c r="J19" s="299"/>
      <c r="K19" s="130"/>
      <c r="L19" s="122">
        <f t="shared" si="1"/>
      </c>
      <c r="M19" s="134"/>
      <c r="O19" s="4"/>
      <c r="P19" s="5"/>
    </row>
    <row r="20" spans="1:16" ht="24.75" customHeight="1">
      <c r="A20" s="285" t="s">
        <v>6</v>
      </c>
      <c r="B20" s="285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17"/>
      <c r="O20" s="17"/>
      <c r="P20" s="17"/>
    </row>
    <row r="21" spans="1:16" ht="24.75" customHeight="1">
      <c r="A21" s="3"/>
      <c r="B21" s="2"/>
      <c r="C21" s="3"/>
      <c r="D21" s="3"/>
      <c r="F21" s="6"/>
      <c r="K21" s="7" t="s">
        <v>37</v>
      </c>
      <c r="L21" s="7"/>
      <c r="M21" s="7"/>
      <c r="N21" s="7"/>
      <c r="O21" s="4"/>
      <c r="P21" s="5"/>
    </row>
    <row r="22" spans="6:16" ht="24.75" customHeight="1">
      <c r="F22" s="6"/>
      <c r="H22" s="75" t="str">
        <f>本校名&amp;"高等学校長"&amp;"                   印"</f>
        <v>石部高等学校長                   印</v>
      </c>
      <c r="K22" s="9"/>
      <c r="L22" s="9"/>
      <c r="M22" s="9"/>
      <c r="N22" s="7"/>
      <c r="O22" s="4"/>
      <c r="P22" s="5"/>
    </row>
    <row r="23" ht="18">
      <c r="D23" s="5"/>
    </row>
    <row r="24" ht="18">
      <c r="D24" s="5"/>
    </row>
  </sheetData>
  <sheetProtection/>
  <mergeCells count="15">
    <mergeCell ref="A1:M1"/>
    <mergeCell ref="A2:M2"/>
    <mergeCell ref="A4:K4"/>
    <mergeCell ref="B9:J9"/>
    <mergeCell ref="B10:J10"/>
    <mergeCell ref="B11:J11"/>
    <mergeCell ref="B12:J12"/>
    <mergeCell ref="B13:J13"/>
    <mergeCell ref="B14:J14"/>
    <mergeCell ref="A20:M20"/>
    <mergeCell ref="B15:J15"/>
    <mergeCell ref="B16:J16"/>
    <mergeCell ref="B17:J17"/>
    <mergeCell ref="B18:J18"/>
    <mergeCell ref="B19:J19"/>
  </mergeCells>
  <dataValidations count="1">
    <dataValidation type="list" allowBlank="1" showInputMessage="1" showErrorMessage="1" sqref="K10:K19">
      <formula1>リスト</formula1>
    </dataValidation>
  </dataValidations>
  <printOptions/>
  <pageMargins left="1.24" right="0.65" top="0.984251968503937" bottom="0.53" header="0.5118110236220472" footer="0.5118110236220472"/>
  <pageSetup horizontalDpi="300" verticalDpi="300" orientation="portrait" paperSize="9" r:id="rId4"/>
  <headerFooter alignWithMargins="0">
    <oddHeader>&amp;R　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CK102"/>
  <sheetViews>
    <sheetView showZeros="0" view="pageBreakPreview" zoomScaleSheetLayoutView="100" zoomScalePageLayoutView="0" workbookViewId="0" topLeftCell="A1">
      <selection activeCell="B2" sqref="B2:I69"/>
    </sheetView>
  </sheetViews>
  <sheetFormatPr defaultColWidth="10.58203125" defaultRowHeight="18"/>
  <cols>
    <col min="1" max="1" width="15.91015625" style="18" customWidth="1"/>
    <col min="2" max="2" width="3.83203125" style="18" customWidth="1"/>
    <col min="3" max="3" width="14" style="18" customWidth="1"/>
    <col min="4" max="4" width="4.33203125" style="18" customWidth="1"/>
    <col min="5" max="5" width="12.41015625" style="18" customWidth="1"/>
    <col min="6" max="6" width="2.332031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12.91015625" style="19" customWidth="1"/>
    <col min="11" max="11" width="7.91015625" style="19" customWidth="1"/>
    <col min="12" max="16384" width="10.58203125" style="18" customWidth="1"/>
  </cols>
  <sheetData>
    <row r="1" spans="8:10" ht="18">
      <c r="H1" s="237"/>
      <c r="I1" s="238"/>
      <c r="J1" s="169"/>
    </row>
    <row r="2" spans="1:12" s="42" customFormat="1" ht="22.5">
      <c r="A2" s="166" t="s">
        <v>376</v>
      </c>
      <c r="B2" s="275" t="str">
        <f>"平成"&amp;年度&amp;"年度  "&amp;"近畿高校ﾃﾆｽ大会滋賀県予選会"</f>
        <v>平成25年度  近畿高校ﾃﾆｽ大会滋賀県予選会</v>
      </c>
      <c r="C2" s="276"/>
      <c r="D2" s="276"/>
      <c r="E2" s="276"/>
      <c r="F2" s="276"/>
      <c r="G2" s="276"/>
      <c r="H2" s="276"/>
      <c r="I2" s="276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78" t="s">
        <v>373</v>
      </c>
      <c r="C3" s="278"/>
      <c r="D3" s="278"/>
      <c r="E3" s="279"/>
      <c r="F3" s="279"/>
      <c r="G3" s="279"/>
      <c r="H3" s="279"/>
      <c r="I3" s="279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ht="11.25" customHeight="1">
      <c r="A4" s="42"/>
    </row>
    <row r="5" spans="2:11" ht="24.75" customHeight="1" thickBot="1"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</row>
    <row r="6" spans="1:87" ht="11.25" customHeight="1" thickBot="1" thickTop="1">
      <c r="A6" s="104" t="s">
        <v>21</v>
      </c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ht="11.25" customHeight="1"/>
    <row r="11" spans="2:12" ht="24.75" customHeight="1">
      <c r="B11" s="86" t="s">
        <v>0</v>
      </c>
      <c r="C11" s="87" t="s">
        <v>9</v>
      </c>
      <c r="D11" s="87" t="s">
        <v>23</v>
      </c>
      <c r="E11" s="88" t="s">
        <v>24</v>
      </c>
      <c r="F11" s="111" t="s">
        <v>25</v>
      </c>
      <c r="G11" s="89" t="s">
        <v>26</v>
      </c>
      <c r="H11" s="87" t="s">
        <v>33</v>
      </c>
      <c r="I11" s="90" t="s">
        <v>3</v>
      </c>
      <c r="J11" s="33"/>
      <c r="K11" s="33"/>
      <c r="L11" s="19"/>
    </row>
    <row r="12" spans="2:12" ht="21.75" customHeight="1">
      <c r="B12" s="84">
        <v>1</v>
      </c>
      <c r="C12" s="142"/>
      <c r="D12" s="85">
        <f>IF(ISERROR(VLOOKUP(H12,名前コード,2,0)),"",VLOOKUP(H12,名前コード,2,0))</f>
      </c>
      <c r="E12" s="144"/>
      <c r="F12" s="108">
        <v>1</v>
      </c>
      <c r="G12" s="112">
        <f>IF(C12="","",VLOOKUP(C12,名前,4,0))</f>
      </c>
      <c r="H12" s="106">
        <f>C12</f>
        <v>0</v>
      </c>
      <c r="I12" s="93">
        <f>IF(C12="","",本校名)</f>
      </c>
      <c r="J12" s="53"/>
      <c r="K12" s="18"/>
      <c r="L12" s="51"/>
    </row>
    <row r="13" spans="2:12" ht="21.75" customHeight="1">
      <c r="B13" s="81">
        <v>2</v>
      </c>
      <c r="C13" s="142"/>
      <c r="D13" s="80">
        <f>IF(ISERROR(VLOOKUP(H13,名前コード,2,0)),"",VLOOKUP(H13,名前コード,2,0))</f>
      </c>
      <c r="E13" s="145"/>
      <c r="F13" s="109">
        <v>2</v>
      </c>
      <c r="G13" s="91">
        <f aca="true" t="shared" si="0" ref="G13:G31">IF(C13="","",VLOOKUP(C13,名前,4,0))</f>
      </c>
      <c r="H13" s="91">
        <f aca="true" t="shared" si="1" ref="H13:H31">C13</f>
        <v>0</v>
      </c>
      <c r="I13" s="94">
        <f aca="true" t="shared" si="2" ref="I13:I31">IF(C13="","",本校名)</f>
      </c>
      <c r="J13" s="53"/>
      <c r="K13" s="18"/>
      <c r="L13" s="19"/>
    </row>
    <row r="14" spans="2:12" ht="21.75" customHeight="1">
      <c r="B14" s="81">
        <v>3</v>
      </c>
      <c r="C14" s="142"/>
      <c r="D14" s="80">
        <f aca="true" t="shared" si="3" ref="D14:D31">IF(ISERROR(VLOOKUP(H14,名前コード,2,0)),"",VLOOKUP(H14,名前コード,2,0))</f>
      </c>
      <c r="E14" s="145"/>
      <c r="F14" s="109">
        <v>3</v>
      </c>
      <c r="G14" s="91">
        <f t="shared" si="0"/>
      </c>
      <c r="H14" s="91">
        <f t="shared" si="1"/>
        <v>0</v>
      </c>
      <c r="I14" s="94">
        <f t="shared" si="2"/>
      </c>
      <c r="J14" s="53"/>
      <c r="K14" s="18"/>
      <c r="L14" s="19"/>
    </row>
    <row r="15" spans="2:12" ht="21.75" customHeight="1">
      <c r="B15" s="81">
        <v>4</v>
      </c>
      <c r="C15" s="142"/>
      <c r="D15" s="80">
        <f t="shared" si="3"/>
      </c>
      <c r="E15" s="145"/>
      <c r="F15" s="109">
        <v>4</v>
      </c>
      <c r="G15" s="91">
        <f t="shared" si="0"/>
      </c>
      <c r="H15" s="91">
        <f t="shared" si="1"/>
        <v>0</v>
      </c>
      <c r="I15" s="94">
        <f t="shared" si="2"/>
      </c>
      <c r="J15" s="53"/>
      <c r="K15" s="18"/>
      <c r="L15" s="19"/>
    </row>
    <row r="16" spans="2:12" ht="21.75" customHeight="1">
      <c r="B16" s="81">
        <v>5</v>
      </c>
      <c r="C16" s="142"/>
      <c r="D16" s="80">
        <f t="shared" si="3"/>
      </c>
      <c r="E16" s="145"/>
      <c r="F16" s="109">
        <v>5</v>
      </c>
      <c r="G16" s="91">
        <f t="shared" si="0"/>
      </c>
      <c r="H16" s="91">
        <f t="shared" si="1"/>
        <v>0</v>
      </c>
      <c r="I16" s="94">
        <f t="shared" si="2"/>
      </c>
      <c r="J16" s="53"/>
      <c r="K16" s="18"/>
      <c r="L16" s="19"/>
    </row>
    <row r="17" spans="2:12" ht="21.75" customHeight="1">
      <c r="B17" s="81">
        <v>6</v>
      </c>
      <c r="C17" s="142"/>
      <c r="D17" s="80">
        <f t="shared" si="3"/>
      </c>
      <c r="E17" s="145"/>
      <c r="F17" s="109">
        <v>6</v>
      </c>
      <c r="G17" s="91">
        <f t="shared" si="0"/>
      </c>
      <c r="H17" s="91">
        <f t="shared" si="1"/>
        <v>0</v>
      </c>
      <c r="I17" s="94">
        <f t="shared" si="2"/>
      </c>
      <c r="J17" s="53"/>
      <c r="K17" s="18"/>
      <c r="L17" s="19"/>
    </row>
    <row r="18" spans="2:12" ht="21.75" customHeight="1">
      <c r="B18" s="81">
        <v>7</v>
      </c>
      <c r="C18" s="142"/>
      <c r="D18" s="80">
        <f t="shared" si="3"/>
      </c>
      <c r="E18" s="145"/>
      <c r="F18" s="109">
        <v>7</v>
      </c>
      <c r="G18" s="91">
        <f t="shared" si="0"/>
      </c>
      <c r="H18" s="91">
        <f t="shared" si="1"/>
        <v>0</v>
      </c>
      <c r="I18" s="94">
        <f t="shared" si="2"/>
      </c>
      <c r="J18" s="53"/>
      <c r="K18" s="18"/>
      <c r="L18" s="19"/>
    </row>
    <row r="19" spans="2:12" ht="21.75" customHeight="1">
      <c r="B19" s="81">
        <v>8</v>
      </c>
      <c r="C19" s="142"/>
      <c r="D19" s="80">
        <f t="shared" si="3"/>
      </c>
      <c r="E19" s="145"/>
      <c r="F19" s="109">
        <v>8</v>
      </c>
      <c r="G19" s="91">
        <f t="shared" si="0"/>
      </c>
      <c r="H19" s="91">
        <f t="shared" si="1"/>
        <v>0</v>
      </c>
      <c r="I19" s="94">
        <f t="shared" si="2"/>
      </c>
      <c r="J19" s="53"/>
      <c r="K19" s="18"/>
      <c r="L19" s="19"/>
    </row>
    <row r="20" spans="2:12" ht="21.75" customHeight="1">
      <c r="B20" s="81">
        <v>9</v>
      </c>
      <c r="C20" s="142"/>
      <c r="D20" s="80">
        <f t="shared" si="3"/>
      </c>
      <c r="E20" s="145"/>
      <c r="F20" s="109">
        <v>9</v>
      </c>
      <c r="G20" s="91">
        <f t="shared" si="0"/>
      </c>
      <c r="H20" s="91">
        <f t="shared" si="1"/>
        <v>0</v>
      </c>
      <c r="I20" s="94">
        <f t="shared" si="2"/>
      </c>
      <c r="J20" s="53"/>
      <c r="K20" s="18"/>
      <c r="L20" s="19"/>
    </row>
    <row r="21" spans="2:12" ht="21.75" customHeight="1" thickBot="1">
      <c r="B21" s="248">
        <v>10</v>
      </c>
      <c r="C21" s="249"/>
      <c r="D21" s="250">
        <f t="shared" si="3"/>
      </c>
      <c r="E21" s="251"/>
      <c r="F21" s="252">
        <v>10</v>
      </c>
      <c r="G21" s="253">
        <f t="shared" si="0"/>
      </c>
      <c r="H21" s="253">
        <f t="shared" si="1"/>
        <v>0</v>
      </c>
      <c r="I21" s="254">
        <f t="shared" si="2"/>
      </c>
      <c r="J21" s="53"/>
      <c r="K21" s="18"/>
      <c r="L21" s="19"/>
    </row>
    <row r="22" spans="2:12" ht="21.75" customHeight="1">
      <c r="B22" s="84">
        <v>11</v>
      </c>
      <c r="C22" s="141"/>
      <c r="D22" s="85">
        <f t="shared" si="3"/>
      </c>
      <c r="E22" s="144"/>
      <c r="F22" s="247">
        <v>11</v>
      </c>
      <c r="G22" s="106">
        <f t="shared" si="0"/>
      </c>
      <c r="H22" s="106">
        <f t="shared" si="1"/>
        <v>0</v>
      </c>
      <c r="I22" s="93">
        <f t="shared" si="2"/>
      </c>
      <c r="J22" s="53"/>
      <c r="K22" s="18"/>
      <c r="L22" s="19"/>
    </row>
    <row r="23" spans="2:12" ht="21.75" customHeight="1">
      <c r="B23" s="81">
        <v>12</v>
      </c>
      <c r="C23" s="142"/>
      <c r="D23" s="80">
        <f t="shared" si="3"/>
      </c>
      <c r="E23" s="145"/>
      <c r="F23" s="109">
        <v>12</v>
      </c>
      <c r="G23" s="91">
        <f t="shared" si="0"/>
      </c>
      <c r="H23" s="91">
        <f t="shared" si="1"/>
        <v>0</v>
      </c>
      <c r="I23" s="94">
        <f t="shared" si="2"/>
      </c>
      <c r="J23" s="53"/>
      <c r="K23" s="18"/>
      <c r="L23" s="19"/>
    </row>
    <row r="24" spans="2:12" ht="21.75" customHeight="1">
      <c r="B24" s="81">
        <v>13</v>
      </c>
      <c r="C24" s="142"/>
      <c r="D24" s="80">
        <f t="shared" si="3"/>
      </c>
      <c r="E24" s="145"/>
      <c r="F24" s="109">
        <v>13</v>
      </c>
      <c r="G24" s="91">
        <f t="shared" si="0"/>
      </c>
      <c r="H24" s="91">
        <f t="shared" si="1"/>
        <v>0</v>
      </c>
      <c r="I24" s="94">
        <f t="shared" si="2"/>
      </c>
      <c r="J24" s="53"/>
      <c r="K24" s="18"/>
      <c r="L24" s="19"/>
    </row>
    <row r="25" spans="2:12" ht="21.75" customHeight="1">
      <c r="B25" s="81">
        <v>14</v>
      </c>
      <c r="C25" s="142"/>
      <c r="D25" s="80">
        <f t="shared" si="3"/>
      </c>
      <c r="E25" s="145"/>
      <c r="F25" s="109">
        <v>14</v>
      </c>
      <c r="G25" s="91">
        <f t="shared" si="0"/>
      </c>
      <c r="H25" s="91">
        <f t="shared" si="1"/>
        <v>0</v>
      </c>
      <c r="I25" s="94">
        <f t="shared" si="2"/>
      </c>
      <c r="J25" s="53"/>
      <c r="K25" s="18"/>
      <c r="L25" s="19"/>
    </row>
    <row r="26" spans="2:12" ht="21.75" customHeight="1">
      <c r="B26" s="81">
        <v>15</v>
      </c>
      <c r="C26" s="142"/>
      <c r="D26" s="80">
        <f t="shared" si="3"/>
      </c>
      <c r="E26" s="145"/>
      <c r="F26" s="109">
        <v>15</v>
      </c>
      <c r="G26" s="91">
        <f t="shared" si="0"/>
      </c>
      <c r="H26" s="91">
        <f t="shared" si="1"/>
        <v>0</v>
      </c>
      <c r="I26" s="94">
        <f t="shared" si="2"/>
      </c>
      <c r="J26" s="53"/>
      <c r="K26" s="18"/>
      <c r="L26" s="19"/>
    </row>
    <row r="27" spans="2:12" ht="21.75" customHeight="1">
      <c r="B27" s="81">
        <v>16</v>
      </c>
      <c r="C27" s="142"/>
      <c r="D27" s="80">
        <f t="shared" si="3"/>
      </c>
      <c r="E27" s="145"/>
      <c r="F27" s="109">
        <v>16</v>
      </c>
      <c r="G27" s="91">
        <f t="shared" si="0"/>
      </c>
      <c r="H27" s="91">
        <f t="shared" si="1"/>
        <v>0</v>
      </c>
      <c r="I27" s="94">
        <f t="shared" si="2"/>
      </c>
      <c r="J27" s="53"/>
      <c r="K27" s="18"/>
      <c r="L27" s="19"/>
    </row>
    <row r="28" spans="2:12" ht="21.75" customHeight="1">
      <c r="B28" s="81">
        <v>17</v>
      </c>
      <c r="C28" s="142"/>
      <c r="D28" s="80">
        <f t="shared" si="3"/>
      </c>
      <c r="E28" s="145"/>
      <c r="F28" s="109">
        <v>17</v>
      </c>
      <c r="G28" s="91">
        <f t="shared" si="0"/>
      </c>
      <c r="H28" s="91">
        <f t="shared" si="1"/>
        <v>0</v>
      </c>
      <c r="I28" s="94">
        <f t="shared" si="2"/>
      </c>
      <c r="J28" s="53"/>
      <c r="K28" s="18"/>
      <c r="L28" s="19"/>
    </row>
    <row r="29" spans="2:12" ht="21.75" customHeight="1">
      <c r="B29" s="81">
        <v>18</v>
      </c>
      <c r="C29" s="142"/>
      <c r="D29" s="80">
        <f t="shared" si="3"/>
      </c>
      <c r="E29" s="145"/>
      <c r="F29" s="109">
        <v>18</v>
      </c>
      <c r="G29" s="91">
        <f t="shared" si="0"/>
      </c>
      <c r="H29" s="91">
        <f t="shared" si="1"/>
        <v>0</v>
      </c>
      <c r="I29" s="94">
        <f t="shared" si="2"/>
      </c>
      <c r="J29" s="53"/>
      <c r="K29" s="18"/>
      <c r="L29" s="19"/>
    </row>
    <row r="30" spans="2:12" ht="21.75" customHeight="1">
      <c r="B30" s="81">
        <v>19</v>
      </c>
      <c r="C30" s="142"/>
      <c r="D30" s="80">
        <f t="shared" si="3"/>
      </c>
      <c r="E30" s="145"/>
      <c r="F30" s="109">
        <v>19</v>
      </c>
      <c r="G30" s="91">
        <f t="shared" si="0"/>
      </c>
      <c r="H30" s="91">
        <f t="shared" si="1"/>
        <v>0</v>
      </c>
      <c r="I30" s="94">
        <f t="shared" si="2"/>
      </c>
      <c r="J30" s="53"/>
      <c r="K30" s="18"/>
      <c r="L30" s="19"/>
    </row>
    <row r="31" spans="2:12" ht="21.75" customHeight="1">
      <c r="B31" s="82">
        <v>20</v>
      </c>
      <c r="C31" s="143"/>
      <c r="D31" s="83">
        <f t="shared" si="3"/>
      </c>
      <c r="E31" s="146"/>
      <c r="F31" s="110">
        <v>20</v>
      </c>
      <c r="G31" s="92">
        <f t="shared" si="0"/>
      </c>
      <c r="H31" s="92">
        <f t="shared" si="1"/>
        <v>0</v>
      </c>
      <c r="I31" s="95">
        <f t="shared" si="2"/>
      </c>
      <c r="J31" s="53"/>
      <c r="K31" s="18"/>
      <c r="L31" s="19"/>
    </row>
    <row r="32" spans="2:11" ht="24.75" customHeight="1">
      <c r="B32" s="277" t="s">
        <v>4</v>
      </c>
      <c r="C32" s="277"/>
      <c r="D32" s="277"/>
      <c r="E32" s="277"/>
      <c r="F32" s="277"/>
      <c r="G32" s="277"/>
      <c r="H32" s="277"/>
      <c r="I32" s="277"/>
      <c r="J32" s="44"/>
      <c r="K32" s="44"/>
    </row>
    <row r="33" spans="3:10" ht="17.25">
      <c r="C33" s="8"/>
      <c r="F33" s="107" t="s">
        <v>34</v>
      </c>
      <c r="G33" s="49"/>
      <c r="H33" s="49"/>
      <c r="I33" s="8"/>
      <c r="J33" s="54"/>
    </row>
    <row r="34" spans="3:10" ht="24" customHeight="1">
      <c r="C34" s="50"/>
      <c r="D34" s="50" t="str">
        <f>本校名&amp;"高等学校長"</f>
        <v>石部高等学校長</v>
      </c>
      <c r="G34" s="49"/>
      <c r="H34" s="50"/>
      <c r="I34" s="55" t="s">
        <v>42</v>
      </c>
      <c r="J34" s="36"/>
    </row>
    <row r="35" ht="17.25"/>
    <row r="36" spans="8:9" ht="17.25">
      <c r="H36" s="237">
        <f>IF(C47="","","No.2/2")</f>
      </c>
      <c r="I36" s="49"/>
    </row>
    <row r="37" spans="1:12" s="42" customFormat="1" ht="22.5">
      <c r="A37" s="150" t="s">
        <v>46</v>
      </c>
      <c r="B37" s="275" t="str">
        <f>$B$2</f>
        <v>平成25年度  近畿高校ﾃﾆｽ大会滋賀県予選会</v>
      </c>
      <c r="C37" s="276"/>
      <c r="D37" s="276"/>
      <c r="E37" s="276"/>
      <c r="F37" s="276"/>
      <c r="G37" s="276"/>
      <c r="H37" s="276"/>
      <c r="I37" s="276"/>
      <c r="J37" s="52"/>
      <c r="K37" s="52"/>
      <c r="L37" s="47"/>
    </row>
    <row r="38" spans="1:19" s="42" customFormat="1" ht="29.25" customHeight="1">
      <c r="A38" s="165" t="s">
        <v>47</v>
      </c>
      <c r="B38" s="278" t="s">
        <v>373</v>
      </c>
      <c r="C38" s="278"/>
      <c r="D38" s="278"/>
      <c r="E38" s="279"/>
      <c r="F38" s="279"/>
      <c r="G38" s="279"/>
      <c r="H38" s="279"/>
      <c r="I38" s="279"/>
      <c r="J38" s="61"/>
      <c r="K38" s="61"/>
      <c r="L38" s="60"/>
      <c r="M38" s="60"/>
      <c r="N38" s="60"/>
      <c r="O38" s="60"/>
      <c r="P38" s="60"/>
      <c r="Q38" s="60"/>
      <c r="R38" s="60"/>
      <c r="S38" s="60"/>
    </row>
    <row r="39" ht="11.25" customHeight="1">
      <c r="A39" s="42"/>
    </row>
    <row r="40" spans="2:11" ht="24.75" customHeight="1" thickBot="1">
      <c r="B40" s="62" t="str">
        <f>"学校名   "&amp;本校名&amp;"高等学校"</f>
        <v>学校名   石部高等学校</v>
      </c>
      <c r="C40" s="15"/>
      <c r="D40" s="15"/>
      <c r="E40" s="15"/>
      <c r="F40" s="14" t="str">
        <f>"顧問名　　　"&amp;顧問名</f>
        <v>顧問名　　　</v>
      </c>
      <c r="G40" s="15"/>
      <c r="H40" s="15"/>
      <c r="I40" s="15"/>
      <c r="J40" s="36"/>
      <c r="K40" s="36"/>
    </row>
    <row r="41" spans="1:87" ht="11.25" customHeight="1" thickBot="1" thickTop="1">
      <c r="A41" s="104" t="s">
        <v>21</v>
      </c>
      <c r="CB41" s="62"/>
      <c r="CC41" s="62"/>
      <c r="CD41" s="62"/>
      <c r="CE41" s="62"/>
      <c r="CF41" s="62"/>
      <c r="CG41" s="62"/>
      <c r="CH41" s="62"/>
      <c r="CI41" s="62"/>
    </row>
    <row r="42" spans="2:89" ht="24.75" customHeight="1" thickBot="1" thickTop="1">
      <c r="B42" s="15" t="str">
        <f>"所在地　　　"&amp;所在地</f>
        <v>所在地　　　湖南市丸山2丁目3-1</v>
      </c>
      <c r="C42" s="15"/>
      <c r="D42" s="15"/>
      <c r="E42" s="15"/>
      <c r="F42" s="14" t="str">
        <f>"電話番号　"&amp;電話番号</f>
        <v>電話番号　0748-77-0311</v>
      </c>
      <c r="G42" s="15"/>
      <c r="H42" s="15"/>
      <c r="I42" s="15"/>
      <c r="J42" s="36"/>
      <c r="K42" s="36"/>
      <c r="CA42" s="20"/>
      <c r="CB42" s="20"/>
      <c r="CC42" s="20"/>
      <c r="CD42" s="20"/>
      <c r="CE42" s="20"/>
      <c r="CF42" s="20"/>
      <c r="CG42" s="20"/>
      <c r="CH42" s="21"/>
      <c r="CI42" s="19"/>
      <c r="CJ42" s="19"/>
      <c r="CK42" s="19"/>
    </row>
    <row r="43" spans="2:88" ht="16.5" customHeight="1" thickBot="1" thickTop="1">
      <c r="B43" s="79" t="s">
        <v>22</v>
      </c>
      <c r="C43" s="37"/>
      <c r="D43" s="37"/>
      <c r="E43" s="37"/>
      <c r="F43" s="37"/>
      <c r="G43" s="37"/>
      <c r="H43" s="37"/>
      <c r="I43" s="36"/>
      <c r="J43" s="36"/>
      <c r="K43" s="36"/>
      <c r="CB43" s="16"/>
      <c r="CC43" s="16"/>
      <c r="CD43" s="16"/>
      <c r="CE43" s="16"/>
      <c r="CF43" s="16"/>
      <c r="CG43" s="16"/>
      <c r="CH43" s="16"/>
      <c r="CI43" s="16"/>
      <c r="CJ43" s="16"/>
    </row>
    <row r="44" spans="1:13" ht="21" customHeight="1" thickBot="1" thickTop="1">
      <c r="A44"/>
      <c r="B44" s="98">
        <v>3</v>
      </c>
      <c r="C44" s="99" t="s">
        <v>27</v>
      </c>
      <c r="D44" s="99">
        <v>2</v>
      </c>
      <c r="E44" s="100" t="s">
        <v>29</v>
      </c>
      <c r="F44" s="101">
        <v>3</v>
      </c>
      <c r="G44" s="102">
        <v>210101</v>
      </c>
      <c r="H44" s="99" t="s">
        <v>27</v>
      </c>
      <c r="I44" s="103" t="s">
        <v>28</v>
      </c>
      <c r="J44" s="76"/>
      <c r="K44" s="77"/>
      <c r="L44" s="78"/>
      <c r="M44" s="51"/>
    </row>
    <row r="45" ht="11.25" customHeight="1"/>
    <row r="46" spans="2:12" ht="24.75" customHeight="1">
      <c r="B46" s="86" t="s">
        <v>0</v>
      </c>
      <c r="C46" s="87" t="s">
        <v>9</v>
      </c>
      <c r="D46" s="87" t="s">
        <v>23</v>
      </c>
      <c r="E46" s="88" t="s">
        <v>24</v>
      </c>
      <c r="F46" s="111" t="s">
        <v>25</v>
      </c>
      <c r="G46" s="89" t="s">
        <v>26</v>
      </c>
      <c r="H46" s="87" t="s">
        <v>33</v>
      </c>
      <c r="I46" s="90" t="s">
        <v>3</v>
      </c>
      <c r="J46" s="33"/>
      <c r="K46" s="33"/>
      <c r="L46" s="19"/>
    </row>
    <row r="47" spans="2:12" ht="21.75" customHeight="1">
      <c r="B47" s="84">
        <v>21</v>
      </c>
      <c r="C47" s="142"/>
      <c r="D47" s="85">
        <f>IF(ISERROR(VLOOKUP(H47,名前コード,2,0)),"",VLOOKUP(H47,名前コード,2,0))</f>
      </c>
      <c r="E47" s="144"/>
      <c r="F47" s="108">
        <f>B47</f>
        <v>21</v>
      </c>
      <c r="G47" s="112">
        <f>IF(C47="","",VLOOKUP(C47,名前,4,0))</f>
      </c>
      <c r="H47" s="106">
        <f>C47</f>
        <v>0</v>
      </c>
      <c r="I47" s="93">
        <f>IF(C47="","",本校名)</f>
      </c>
      <c r="J47" s="53"/>
      <c r="K47" s="18"/>
      <c r="L47" s="51"/>
    </row>
    <row r="48" spans="2:12" ht="21.75" customHeight="1">
      <c r="B48" s="81">
        <f>B47+1</f>
        <v>22</v>
      </c>
      <c r="C48" s="142"/>
      <c r="D48" s="80">
        <f>IF(ISERROR(VLOOKUP(H48,名前コード,2,0)),"",VLOOKUP(H48,名前コード,2,0))</f>
      </c>
      <c r="E48" s="145"/>
      <c r="F48" s="109">
        <f>B48</f>
        <v>22</v>
      </c>
      <c r="G48" s="91">
        <f aca="true" t="shared" si="4" ref="G48:G66">IF(C48="","",VLOOKUP(C48,名前,4,0))</f>
      </c>
      <c r="H48" s="91">
        <f aca="true" t="shared" si="5" ref="H48:H66">C48</f>
        <v>0</v>
      </c>
      <c r="I48" s="94">
        <f aca="true" t="shared" si="6" ref="I48:I66">IF(C48="","",本校名)</f>
      </c>
      <c r="J48" s="53"/>
      <c r="K48" s="18"/>
      <c r="L48" s="19"/>
    </row>
    <row r="49" spans="2:12" ht="21.75" customHeight="1">
      <c r="B49" s="81">
        <f aca="true" t="shared" si="7" ref="B49:B65">B48+1</f>
        <v>23</v>
      </c>
      <c r="C49" s="142"/>
      <c r="D49" s="80">
        <f aca="true" t="shared" si="8" ref="D49:D66">IF(ISERROR(VLOOKUP(H49,名前コード,2,0)),"",VLOOKUP(H49,名前コード,2,0))</f>
      </c>
      <c r="E49" s="145"/>
      <c r="F49" s="109">
        <f aca="true" t="shared" si="9" ref="F49:F66">B49</f>
        <v>23</v>
      </c>
      <c r="G49" s="91">
        <f t="shared" si="4"/>
      </c>
      <c r="H49" s="91">
        <f t="shared" si="5"/>
        <v>0</v>
      </c>
      <c r="I49" s="94">
        <f t="shared" si="6"/>
      </c>
      <c r="J49" s="53"/>
      <c r="K49" s="18"/>
      <c r="L49" s="19"/>
    </row>
    <row r="50" spans="2:12" ht="21.75" customHeight="1">
      <c r="B50" s="81">
        <f t="shared" si="7"/>
        <v>24</v>
      </c>
      <c r="C50" s="142"/>
      <c r="D50" s="80">
        <f t="shared" si="8"/>
      </c>
      <c r="E50" s="145"/>
      <c r="F50" s="109">
        <f t="shared" si="9"/>
        <v>24</v>
      </c>
      <c r="G50" s="91">
        <f t="shared" si="4"/>
      </c>
      <c r="H50" s="91">
        <f t="shared" si="5"/>
        <v>0</v>
      </c>
      <c r="I50" s="94">
        <f t="shared" si="6"/>
      </c>
      <c r="J50" s="53"/>
      <c r="K50" s="18"/>
      <c r="L50" s="19"/>
    </row>
    <row r="51" spans="2:12" ht="21.75" customHeight="1">
      <c r="B51" s="81">
        <f t="shared" si="7"/>
        <v>25</v>
      </c>
      <c r="C51" s="142"/>
      <c r="D51" s="80">
        <f t="shared" si="8"/>
      </c>
      <c r="E51" s="145"/>
      <c r="F51" s="109">
        <f t="shared" si="9"/>
        <v>25</v>
      </c>
      <c r="G51" s="91">
        <f t="shared" si="4"/>
      </c>
      <c r="H51" s="91">
        <f t="shared" si="5"/>
        <v>0</v>
      </c>
      <c r="I51" s="94">
        <f t="shared" si="6"/>
      </c>
      <c r="J51" s="53"/>
      <c r="K51" s="18"/>
      <c r="L51" s="19"/>
    </row>
    <row r="52" spans="2:12" ht="21.75" customHeight="1">
      <c r="B52" s="81">
        <f t="shared" si="7"/>
        <v>26</v>
      </c>
      <c r="C52" s="142"/>
      <c r="D52" s="80">
        <f t="shared" si="8"/>
      </c>
      <c r="E52" s="145"/>
      <c r="F52" s="109">
        <f t="shared" si="9"/>
        <v>26</v>
      </c>
      <c r="G52" s="91">
        <f t="shared" si="4"/>
      </c>
      <c r="H52" s="91">
        <f t="shared" si="5"/>
        <v>0</v>
      </c>
      <c r="I52" s="94">
        <f t="shared" si="6"/>
      </c>
      <c r="J52" s="53"/>
      <c r="K52" s="18"/>
      <c r="L52" s="19"/>
    </row>
    <row r="53" spans="2:12" ht="21.75" customHeight="1">
      <c r="B53" s="81">
        <f t="shared" si="7"/>
        <v>27</v>
      </c>
      <c r="C53" s="142"/>
      <c r="D53" s="80">
        <f t="shared" si="8"/>
      </c>
      <c r="E53" s="145"/>
      <c r="F53" s="109">
        <f t="shared" si="9"/>
        <v>27</v>
      </c>
      <c r="G53" s="91">
        <f t="shared" si="4"/>
      </c>
      <c r="H53" s="91">
        <f t="shared" si="5"/>
        <v>0</v>
      </c>
      <c r="I53" s="94">
        <f t="shared" si="6"/>
      </c>
      <c r="J53" s="53"/>
      <c r="K53" s="18"/>
      <c r="L53" s="19"/>
    </row>
    <row r="54" spans="2:12" ht="21.75" customHeight="1">
      <c r="B54" s="81">
        <f t="shared" si="7"/>
        <v>28</v>
      </c>
      <c r="C54" s="142"/>
      <c r="D54" s="80">
        <f t="shared" si="8"/>
      </c>
      <c r="E54" s="145"/>
      <c r="F54" s="109">
        <f t="shared" si="9"/>
        <v>28</v>
      </c>
      <c r="G54" s="91">
        <f t="shared" si="4"/>
      </c>
      <c r="H54" s="91">
        <f t="shared" si="5"/>
        <v>0</v>
      </c>
      <c r="I54" s="94">
        <f t="shared" si="6"/>
      </c>
      <c r="J54" s="53"/>
      <c r="K54" s="18"/>
      <c r="L54" s="19"/>
    </row>
    <row r="55" spans="2:12" ht="21.75" customHeight="1">
      <c r="B55" s="81">
        <f t="shared" si="7"/>
        <v>29</v>
      </c>
      <c r="C55" s="142"/>
      <c r="D55" s="80">
        <f t="shared" si="8"/>
      </c>
      <c r="E55" s="145"/>
      <c r="F55" s="109">
        <f t="shared" si="9"/>
        <v>29</v>
      </c>
      <c r="G55" s="91">
        <f t="shared" si="4"/>
      </c>
      <c r="H55" s="91">
        <f t="shared" si="5"/>
        <v>0</v>
      </c>
      <c r="I55" s="94">
        <f t="shared" si="6"/>
      </c>
      <c r="J55" s="53"/>
      <c r="K55" s="18"/>
      <c r="L55" s="19"/>
    </row>
    <row r="56" spans="2:12" ht="21.75" customHeight="1">
      <c r="B56" s="81">
        <f t="shared" si="7"/>
        <v>30</v>
      </c>
      <c r="C56" s="142"/>
      <c r="D56" s="80">
        <f t="shared" si="8"/>
      </c>
      <c r="E56" s="145"/>
      <c r="F56" s="109">
        <f t="shared" si="9"/>
        <v>30</v>
      </c>
      <c r="G56" s="91">
        <f t="shared" si="4"/>
      </c>
      <c r="H56" s="91">
        <f t="shared" si="5"/>
        <v>0</v>
      </c>
      <c r="I56" s="94">
        <f t="shared" si="6"/>
      </c>
      <c r="J56" s="53"/>
      <c r="K56" s="18"/>
      <c r="L56" s="19"/>
    </row>
    <row r="57" spans="2:12" ht="21.75" customHeight="1">
      <c r="B57" s="81">
        <f t="shared" si="7"/>
        <v>31</v>
      </c>
      <c r="C57" s="142"/>
      <c r="D57" s="80">
        <f t="shared" si="8"/>
      </c>
      <c r="E57" s="145"/>
      <c r="F57" s="109">
        <f t="shared" si="9"/>
        <v>31</v>
      </c>
      <c r="G57" s="91">
        <f t="shared" si="4"/>
      </c>
      <c r="H57" s="91">
        <f t="shared" si="5"/>
        <v>0</v>
      </c>
      <c r="I57" s="94">
        <f t="shared" si="6"/>
      </c>
      <c r="J57" s="53"/>
      <c r="K57" s="18"/>
      <c r="L57" s="19"/>
    </row>
    <row r="58" spans="2:12" ht="21.75" customHeight="1">
      <c r="B58" s="81">
        <f t="shared" si="7"/>
        <v>32</v>
      </c>
      <c r="C58" s="142"/>
      <c r="D58" s="80">
        <f t="shared" si="8"/>
      </c>
      <c r="E58" s="145"/>
      <c r="F58" s="109">
        <f t="shared" si="9"/>
        <v>32</v>
      </c>
      <c r="G58" s="91">
        <f t="shared" si="4"/>
      </c>
      <c r="H58" s="91">
        <f t="shared" si="5"/>
        <v>0</v>
      </c>
      <c r="I58" s="94">
        <f t="shared" si="6"/>
      </c>
      <c r="J58" s="53"/>
      <c r="K58" s="18"/>
      <c r="L58" s="19"/>
    </row>
    <row r="59" spans="2:12" ht="21.75" customHeight="1">
      <c r="B59" s="81">
        <f t="shared" si="7"/>
        <v>33</v>
      </c>
      <c r="C59" s="142"/>
      <c r="D59" s="80">
        <f t="shared" si="8"/>
      </c>
      <c r="E59" s="145"/>
      <c r="F59" s="109">
        <f t="shared" si="9"/>
        <v>33</v>
      </c>
      <c r="G59" s="91">
        <f t="shared" si="4"/>
      </c>
      <c r="H59" s="91">
        <f t="shared" si="5"/>
        <v>0</v>
      </c>
      <c r="I59" s="94">
        <f t="shared" si="6"/>
      </c>
      <c r="J59" s="53"/>
      <c r="K59" s="18"/>
      <c r="L59" s="19"/>
    </row>
    <row r="60" spans="2:12" ht="21.75" customHeight="1">
      <c r="B60" s="81">
        <f t="shared" si="7"/>
        <v>34</v>
      </c>
      <c r="C60" s="142"/>
      <c r="D60" s="80">
        <f t="shared" si="8"/>
      </c>
      <c r="E60" s="145"/>
      <c r="F60" s="109">
        <f t="shared" si="9"/>
        <v>34</v>
      </c>
      <c r="G60" s="91">
        <f t="shared" si="4"/>
      </c>
      <c r="H60" s="91">
        <f t="shared" si="5"/>
        <v>0</v>
      </c>
      <c r="I60" s="94">
        <f t="shared" si="6"/>
      </c>
      <c r="J60" s="53"/>
      <c r="K60" s="18"/>
      <c r="L60" s="19"/>
    </row>
    <row r="61" spans="2:12" ht="21.75" customHeight="1">
      <c r="B61" s="81">
        <f t="shared" si="7"/>
        <v>35</v>
      </c>
      <c r="C61" s="142"/>
      <c r="D61" s="80">
        <f t="shared" si="8"/>
      </c>
      <c r="E61" s="145"/>
      <c r="F61" s="109">
        <f t="shared" si="9"/>
        <v>35</v>
      </c>
      <c r="G61" s="91">
        <f t="shared" si="4"/>
      </c>
      <c r="H61" s="91">
        <f t="shared" si="5"/>
        <v>0</v>
      </c>
      <c r="I61" s="94">
        <f t="shared" si="6"/>
      </c>
      <c r="J61" s="53"/>
      <c r="K61" s="18"/>
      <c r="L61" s="19"/>
    </row>
    <row r="62" spans="2:12" ht="21.75" customHeight="1">
      <c r="B62" s="81">
        <f t="shared" si="7"/>
        <v>36</v>
      </c>
      <c r="C62" s="142"/>
      <c r="D62" s="80">
        <f t="shared" si="8"/>
      </c>
      <c r="E62" s="145"/>
      <c r="F62" s="109">
        <f t="shared" si="9"/>
        <v>36</v>
      </c>
      <c r="G62" s="91">
        <f t="shared" si="4"/>
      </c>
      <c r="H62" s="91">
        <f t="shared" si="5"/>
        <v>0</v>
      </c>
      <c r="I62" s="94">
        <f t="shared" si="6"/>
      </c>
      <c r="J62" s="53"/>
      <c r="K62" s="18"/>
      <c r="L62" s="19"/>
    </row>
    <row r="63" spans="2:12" ht="21.75" customHeight="1">
      <c r="B63" s="81">
        <f t="shared" si="7"/>
        <v>37</v>
      </c>
      <c r="C63" s="142"/>
      <c r="D63" s="80">
        <f t="shared" si="8"/>
      </c>
      <c r="E63" s="145"/>
      <c r="F63" s="109">
        <f t="shared" si="9"/>
        <v>37</v>
      </c>
      <c r="G63" s="91">
        <f t="shared" si="4"/>
      </c>
      <c r="H63" s="91">
        <f t="shared" si="5"/>
        <v>0</v>
      </c>
      <c r="I63" s="94">
        <f t="shared" si="6"/>
      </c>
      <c r="J63" s="53"/>
      <c r="K63" s="18"/>
      <c r="L63" s="19"/>
    </row>
    <row r="64" spans="2:12" ht="21.75" customHeight="1">
      <c r="B64" s="81">
        <f t="shared" si="7"/>
        <v>38</v>
      </c>
      <c r="C64" s="142"/>
      <c r="D64" s="80">
        <f t="shared" si="8"/>
      </c>
      <c r="E64" s="145"/>
      <c r="F64" s="109">
        <f t="shared" si="9"/>
        <v>38</v>
      </c>
      <c r="G64" s="91">
        <f t="shared" si="4"/>
      </c>
      <c r="H64" s="91">
        <f t="shared" si="5"/>
        <v>0</v>
      </c>
      <c r="I64" s="94">
        <f t="shared" si="6"/>
      </c>
      <c r="J64" s="53"/>
      <c r="K64" s="18"/>
      <c r="L64" s="19"/>
    </row>
    <row r="65" spans="2:12" ht="21.75" customHeight="1">
      <c r="B65" s="81">
        <f t="shared" si="7"/>
        <v>39</v>
      </c>
      <c r="C65" s="142"/>
      <c r="D65" s="80">
        <f t="shared" si="8"/>
      </c>
      <c r="E65" s="145"/>
      <c r="F65" s="109">
        <f t="shared" si="9"/>
        <v>39</v>
      </c>
      <c r="G65" s="91">
        <f t="shared" si="4"/>
      </c>
      <c r="H65" s="91">
        <f t="shared" si="5"/>
        <v>0</v>
      </c>
      <c r="I65" s="94">
        <f t="shared" si="6"/>
      </c>
      <c r="J65" s="53"/>
      <c r="K65" s="18"/>
      <c r="L65" s="19"/>
    </row>
    <row r="66" spans="2:12" ht="21.75" customHeight="1">
      <c r="B66" s="82">
        <f>B65+1</f>
        <v>40</v>
      </c>
      <c r="C66" s="143"/>
      <c r="D66" s="83">
        <f t="shared" si="8"/>
      </c>
      <c r="E66" s="146"/>
      <c r="F66" s="110">
        <f t="shared" si="9"/>
        <v>40</v>
      </c>
      <c r="G66" s="92">
        <f t="shared" si="4"/>
      </c>
      <c r="H66" s="92">
        <f t="shared" si="5"/>
        <v>0</v>
      </c>
      <c r="I66" s="95">
        <f t="shared" si="6"/>
      </c>
      <c r="J66" s="53"/>
      <c r="K66" s="18"/>
      <c r="L66" s="19"/>
    </row>
    <row r="67" spans="2:11" ht="24.75" customHeight="1">
      <c r="B67" s="277" t="s">
        <v>4</v>
      </c>
      <c r="C67" s="277"/>
      <c r="D67" s="277"/>
      <c r="E67" s="277"/>
      <c r="F67" s="277"/>
      <c r="G67" s="277"/>
      <c r="H67" s="277"/>
      <c r="I67" s="277"/>
      <c r="J67" s="44"/>
      <c r="K67" s="44"/>
    </row>
    <row r="68" spans="3:10" ht="17.25">
      <c r="C68" s="8"/>
      <c r="F68" s="107" t="s">
        <v>34</v>
      </c>
      <c r="G68" s="49"/>
      <c r="H68" s="49"/>
      <c r="I68" s="8"/>
      <c r="J68" s="54"/>
    </row>
    <row r="69" spans="3:10" ht="24" customHeight="1">
      <c r="C69" s="50"/>
      <c r="D69" s="50" t="str">
        <f>本校名&amp;"高等学校長"</f>
        <v>石部高等学校長</v>
      </c>
      <c r="G69" s="49"/>
      <c r="H69" s="50"/>
      <c r="I69" s="55" t="s">
        <v>15</v>
      </c>
      <c r="J69" s="36"/>
    </row>
    <row r="70" spans="1:12" s="42" customFormat="1" ht="22.5">
      <c r="A70" s="150" t="s">
        <v>46</v>
      </c>
      <c r="B70" s="275" t="str">
        <f>$B$2</f>
        <v>平成25年度  近畿高校ﾃﾆｽ大会滋賀県予選会</v>
      </c>
      <c r="C70" s="276"/>
      <c r="D70" s="276"/>
      <c r="E70" s="276"/>
      <c r="F70" s="276"/>
      <c r="G70" s="276"/>
      <c r="H70" s="276"/>
      <c r="I70" s="276"/>
      <c r="J70" s="52"/>
      <c r="K70" s="52"/>
      <c r="L70" s="47"/>
    </row>
    <row r="71" spans="1:19" s="42" customFormat="1" ht="29.25" customHeight="1">
      <c r="A71" s="165" t="s">
        <v>47</v>
      </c>
      <c r="B71" s="278" t="s">
        <v>373</v>
      </c>
      <c r="C71" s="278"/>
      <c r="D71" s="278"/>
      <c r="E71" s="279"/>
      <c r="F71" s="279"/>
      <c r="G71" s="279"/>
      <c r="H71" s="279"/>
      <c r="I71" s="279"/>
      <c r="J71" s="61"/>
      <c r="K71" s="61"/>
      <c r="L71" s="60"/>
      <c r="M71" s="60"/>
      <c r="N71" s="60"/>
      <c r="O71" s="60"/>
      <c r="P71" s="60"/>
      <c r="Q71" s="60"/>
      <c r="R71" s="60"/>
      <c r="S71" s="60"/>
    </row>
    <row r="72" ht="11.25" customHeight="1">
      <c r="A72" s="42"/>
    </row>
    <row r="73" spans="2:11" ht="24.75" customHeight="1" thickBot="1">
      <c r="B73" s="62" t="str">
        <f>"学校名   "&amp;本校名&amp;"高等学校"</f>
        <v>学校名   石部高等学校</v>
      </c>
      <c r="C73" s="15"/>
      <c r="D73" s="15"/>
      <c r="E73" s="15"/>
      <c r="F73" s="14" t="str">
        <f>"顧問名　　　"&amp;顧問名</f>
        <v>顧問名　　　</v>
      </c>
      <c r="G73" s="15"/>
      <c r="H73" s="15"/>
      <c r="I73" s="15"/>
      <c r="J73" s="36"/>
      <c r="K73" s="36"/>
    </row>
    <row r="74" spans="1:87" ht="11.25" customHeight="1" thickBot="1" thickTop="1">
      <c r="A74" s="104" t="s">
        <v>21</v>
      </c>
      <c r="CB74" s="62"/>
      <c r="CC74" s="62"/>
      <c r="CD74" s="62"/>
      <c r="CE74" s="62"/>
      <c r="CF74" s="62"/>
      <c r="CG74" s="62"/>
      <c r="CH74" s="62"/>
      <c r="CI74" s="62"/>
    </row>
    <row r="75" spans="2:89" ht="24.75" customHeight="1" thickBot="1" thickTop="1">
      <c r="B75" s="15" t="str">
        <f>"所在地　　　"&amp;所在地</f>
        <v>所在地　　　湖南市丸山2丁目3-1</v>
      </c>
      <c r="C75" s="15"/>
      <c r="D75" s="15"/>
      <c r="E75" s="15"/>
      <c r="F75" s="14" t="str">
        <f>"電話番号　"&amp;電話番号</f>
        <v>電話番号　0748-77-0311</v>
      </c>
      <c r="G75" s="15"/>
      <c r="H75" s="15"/>
      <c r="I75" s="15"/>
      <c r="J75" s="36"/>
      <c r="K75" s="36"/>
      <c r="CA75" s="20"/>
      <c r="CB75" s="20"/>
      <c r="CC75" s="20"/>
      <c r="CD75" s="20"/>
      <c r="CE75" s="20"/>
      <c r="CF75" s="20"/>
      <c r="CG75" s="20"/>
      <c r="CH75" s="21"/>
      <c r="CI75" s="19"/>
      <c r="CJ75" s="19"/>
      <c r="CK75" s="19"/>
    </row>
    <row r="76" spans="2:88" ht="16.5" customHeight="1" thickBot="1" thickTop="1">
      <c r="B76" s="79" t="s">
        <v>22</v>
      </c>
      <c r="C76" s="37"/>
      <c r="D76" s="37"/>
      <c r="E76" s="37"/>
      <c r="F76" s="37"/>
      <c r="G76" s="37"/>
      <c r="H76" s="37"/>
      <c r="I76" s="36"/>
      <c r="J76" s="36"/>
      <c r="K76" s="36"/>
      <c r="CB76" s="16"/>
      <c r="CC76" s="16"/>
      <c r="CD76" s="16"/>
      <c r="CE76" s="16"/>
      <c r="CF76" s="16"/>
      <c r="CG76" s="16"/>
      <c r="CH76" s="16"/>
      <c r="CI76" s="16"/>
      <c r="CJ76" s="16"/>
    </row>
    <row r="77" spans="1:13" ht="21" customHeight="1" thickBot="1" thickTop="1">
      <c r="A77"/>
      <c r="B77" s="98">
        <v>3</v>
      </c>
      <c r="C77" s="99" t="s">
        <v>27</v>
      </c>
      <c r="D77" s="99">
        <v>3</v>
      </c>
      <c r="E77" s="100" t="s">
        <v>29</v>
      </c>
      <c r="F77" s="101">
        <v>3</v>
      </c>
      <c r="G77" s="102">
        <v>310101</v>
      </c>
      <c r="H77" s="99" t="s">
        <v>27</v>
      </c>
      <c r="I77" s="103" t="s">
        <v>28</v>
      </c>
      <c r="J77" s="76"/>
      <c r="K77" s="77"/>
      <c r="L77" s="78"/>
      <c r="M77" s="51"/>
    </row>
    <row r="78" ht="11.25" customHeight="1"/>
    <row r="79" spans="2:12" ht="24.75" customHeight="1">
      <c r="B79" s="86" t="s">
        <v>0</v>
      </c>
      <c r="C79" s="87" t="s">
        <v>9</v>
      </c>
      <c r="D79" s="87" t="s">
        <v>23</v>
      </c>
      <c r="E79" s="88" t="s">
        <v>24</v>
      </c>
      <c r="F79" s="111" t="s">
        <v>25</v>
      </c>
      <c r="G79" s="89" t="s">
        <v>26</v>
      </c>
      <c r="H79" s="87" t="s">
        <v>33</v>
      </c>
      <c r="I79" s="90" t="s">
        <v>3</v>
      </c>
      <c r="J79" s="33"/>
      <c r="K79" s="33"/>
      <c r="L79" s="19"/>
    </row>
    <row r="80" spans="2:12" ht="21.75" customHeight="1">
      <c r="B80" s="84">
        <f>B66+1</f>
        <v>41</v>
      </c>
      <c r="C80" s="141"/>
      <c r="D80" s="85">
        <f>IF(ISERROR(VLOOKUP(H80,名前コード,2,0)),"",VLOOKUP(H80,名前コード,2,0))</f>
      </c>
      <c r="E80" s="144"/>
      <c r="F80" s="108">
        <f>B80</f>
        <v>41</v>
      </c>
      <c r="G80" s="112">
        <f>IF(C80="","",VLOOKUP(C80,名前,4,0))</f>
      </c>
      <c r="H80" s="106">
        <f>C80</f>
        <v>0</v>
      </c>
      <c r="I80" s="93">
        <f>IF(C80="","",本校名)</f>
      </c>
      <c r="J80" s="53"/>
      <c r="K80" s="18"/>
      <c r="L80" s="51"/>
    </row>
    <row r="81" spans="2:12" ht="21.75" customHeight="1">
      <c r="B81" s="81">
        <f>B80+1</f>
        <v>42</v>
      </c>
      <c r="C81" s="142"/>
      <c r="D81" s="80">
        <f>IF(ISERROR(VLOOKUP(H81,名前コード,2,0)),"",VLOOKUP(H81,名前コード,2,0))</f>
      </c>
      <c r="E81" s="145"/>
      <c r="F81" s="109">
        <f>B81</f>
        <v>42</v>
      </c>
      <c r="G81" s="91">
        <f aca="true" t="shared" si="10" ref="G81:G99">IF(C81="","",VLOOKUP(C81,名前,4,0))</f>
      </c>
      <c r="H81" s="91">
        <f aca="true" t="shared" si="11" ref="H81:H99">C81</f>
        <v>0</v>
      </c>
      <c r="I81" s="94">
        <f aca="true" t="shared" si="12" ref="I81:I99">IF(C81="","",本校名)</f>
      </c>
      <c r="J81" s="53"/>
      <c r="K81" s="18"/>
      <c r="L81" s="19"/>
    </row>
    <row r="82" spans="2:12" ht="21.75" customHeight="1">
      <c r="B82" s="81">
        <f aca="true" t="shared" si="13" ref="B82:B98">B81+1</f>
        <v>43</v>
      </c>
      <c r="C82" s="142"/>
      <c r="D82" s="80">
        <f aca="true" t="shared" si="14" ref="D82:D99">IF(ISERROR(VLOOKUP(H82,名前コード,2,0)),"",VLOOKUP(H82,名前コード,2,0))</f>
      </c>
      <c r="E82" s="145"/>
      <c r="F82" s="109">
        <f aca="true" t="shared" si="15" ref="F82:F99">B82</f>
        <v>43</v>
      </c>
      <c r="G82" s="91">
        <f t="shared" si="10"/>
      </c>
      <c r="H82" s="91">
        <f t="shared" si="11"/>
        <v>0</v>
      </c>
      <c r="I82" s="94">
        <f t="shared" si="12"/>
      </c>
      <c r="J82" s="53"/>
      <c r="K82" s="18"/>
      <c r="L82" s="19"/>
    </row>
    <row r="83" spans="2:12" ht="21.75" customHeight="1">
      <c r="B83" s="81">
        <f t="shared" si="13"/>
        <v>44</v>
      </c>
      <c r="C83" s="142"/>
      <c r="D83" s="80">
        <f t="shared" si="14"/>
      </c>
      <c r="E83" s="145"/>
      <c r="F83" s="109">
        <f t="shared" si="15"/>
        <v>44</v>
      </c>
      <c r="G83" s="91">
        <f t="shared" si="10"/>
      </c>
      <c r="H83" s="91">
        <f t="shared" si="11"/>
        <v>0</v>
      </c>
      <c r="I83" s="94">
        <f t="shared" si="12"/>
      </c>
      <c r="J83" s="53"/>
      <c r="K83" s="18"/>
      <c r="L83" s="19"/>
    </row>
    <row r="84" spans="2:12" ht="21.75" customHeight="1">
      <c r="B84" s="81">
        <f t="shared" si="13"/>
        <v>45</v>
      </c>
      <c r="C84" s="142"/>
      <c r="D84" s="80">
        <f t="shared" si="14"/>
      </c>
      <c r="E84" s="145"/>
      <c r="F84" s="109">
        <f t="shared" si="15"/>
        <v>45</v>
      </c>
      <c r="G84" s="91">
        <f t="shared" si="10"/>
      </c>
      <c r="H84" s="91">
        <f t="shared" si="11"/>
        <v>0</v>
      </c>
      <c r="I84" s="94">
        <f t="shared" si="12"/>
      </c>
      <c r="J84" s="53"/>
      <c r="K84" s="18"/>
      <c r="L84" s="19"/>
    </row>
    <row r="85" spans="2:12" ht="21.75" customHeight="1">
      <c r="B85" s="81">
        <f t="shared" si="13"/>
        <v>46</v>
      </c>
      <c r="C85" s="142"/>
      <c r="D85" s="80">
        <f t="shared" si="14"/>
      </c>
      <c r="E85" s="145"/>
      <c r="F85" s="109">
        <f t="shared" si="15"/>
        <v>46</v>
      </c>
      <c r="G85" s="91">
        <f t="shared" si="10"/>
      </c>
      <c r="H85" s="91">
        <f t="shared" si="11"/>
        <v>0</v>
      </c>
      <c r="I85" s="94">
        <f t="shared" si="12"/>
      </c>
      <c r="J85" s="53"/>
      <c r="K85" s="18"/>
      <c r="L85" s="19"/>
    </row>
    <row r="86" spans="2:12" ht="21.75" customHeight="1">
      <c r="B86" s="81">
        <f t="shared" si="13"/>
        <v>47</v>
      </c>
      <c r="C86" s="142"/>
      <c r="D86" s="80">
        <f t="shared" si="14"/>
      </c>
      <c r="E86" s="145"/>
      <c r="F86" s="109">
        <f t="shared" si="15"/>
        <v>47</v>
      </c>
      <c r="G86" s="91">
        <f t="shared" si="10"/>
      </c>
      <c r="H86" s="91">
        <f t="shared" si="11"/>
        <v>0</v>
      </c>
      <c r="I86" s="94">
        <f t="shared" si="12"/>
      </c>
      <c r="J86" s="53"/>
      <c r="K86" s="18"/>
      <c r="L86" s="19"/>
    </row>
    <row r="87" spans="2:12" ht="21.75" customHeight="1">
      <c r="B87" s="81">
        <f t="shared" si="13"/>
        <v>48</v>
      </c>
      <c r="C87" s="142"/>
      <c r="D87" s="80">
        <f t="shared" si="14"/>
      </c>
      <c r="E87" s="145"/>
      <c r="F87" s="109">
        <f t="shared" si="15"/>
        <v>48</v>
      </c>
      <c r="G87" s="91">
        <f t="shared" si="10"/>
      </c>
      <c r="H87" s="91">
        <f t="shared" si="11"/>
        <v>0</v>
      </c>
      <c r="I87" s="94">
        <f t="shared" si="12"/>
      </c>
      <c r="J87" s="53"/>
      <c r="K87" s="18"/>
      <c r="L87" s="19"/>
    </row>
    <row r="88" spans="2:12" ht="21.75" customHeight="1">
      <c r="B88" s="81">
        <f t="shared" si="13"/>
        <v>49</v>
      </c>
      <c r="C88" s="142"/>
      <c r="D88" s="80">
        <f t="shared" si="14"/>
      </c>
      <c r="E88" s="145"/>
      <c r="F88" s="109">
        <f t="shared" si="15"/>
        <v>49</v>
      </c>
      <c r="G88" s="91">
        <f t="shared" si="10"/>
      </c>
      <c r="H88" s="91">
        <f t="shared" si="11"/>
        <v>0</v>
      </c>
      <c r="I88" s="94">
        <f t="shared" si="12"/>
      </c>
      <c r="J88" s="53"/>
      <c r="K88" s="18"/>
      <c r="L88" s="19"/>
    </row>
    <row r="89" spans="2:12" ht="21.75" customHeight="1">
      <c r="B89" s="81">
        <f t="shared" si="13"/>
        <v>50</v>
      </c>
      <c r="C89" s="142"/>
      <c r="D89" s="80">
        <f t="shared" si="14"/>
      </c>
      <c r="E89" s="145"/>
      <c r="F89" s="109">
        <f t="shared" si="15"/>
        <v>50</v>
      </c>
      <c r="G89" s="91">
        <f t="shared" si="10"/>
      </c>
      <c r="H89" s="91">
        <f t="shared" si="11"/>
        <v>0</v>
      </c>
      <c r="I89" s="94">
        <f t="shared" si="12"/>
      </c>
      <c r="J89" s="53"/>
      <c r="K89" s="18"/>
      <c r="L89" s="19"/>
    </row>
    <row r="90" spans="2:12" ht="21.75" customHeight="1">
      <c r="B90" s="81">
        <f t="shared" si="13"/>
        <v>51</v>
      </c>
      <c r="C90" s="142"/>
      <c r="D90" s="80">
        <f t="shared" si="14"/>
      </c>
      <c r="E90" s="145"/>
      <c r="F90" s="109">
        <f t="shared" si="15"/>
        <v>51</v>
      </c>
      <c r="G90" s="91">
        <f t="shared" si="10"/>
      </c>
      <c r="H90" s="91">
        <f t="shared" si="11"/>
        <v>0</v>
      </c>
      <c r="I90" s="94">
        <f t="shared" si="12"/>
      </c>
      <c r="J90" s="53"/>
      <c r="K90" s="18"/>
      <c r="L90" s="19"/>
    </row>
    <row r="91" spans="2:12" ht="21.75" customHeight="1">
      <c r="B91" s="81">
        <f t="shared" si="13"/>
        <v>52</v>
      </c>
      <c r="C91" s="142"/>
      <c r="D91" s="80">
        <f t="shared" si="14"/>
      </c>
      <c r="E91" s="145"/>
      <c r="F91" s="109">
        <f t="shared" si="15"/>
        <v>52</v>
      </c>
      <c r="G91" s="91">
        <f t="shared" si="10"/>
      </c>
      <c r="H91" s="91">
        <f t="shared" si="11"/>
        <v>0</v>
      </c>
      <c r="I91" s="94">
        <f t="shared" si="12"/>
      </c>
      <c r="J91" s="53"/>
      <c r="K91" s="18"/>
      <c r="L91" s="19"/>
    </row>
    <row r="92" spans="2:12" ht="21.75" customHeight="1">
      <c r="B92" s="81">
        <f t="shared" si="13"/>
        <v>53</v>
      </c>
      <c r="C92" s="142"/>
      <c r="D92" s="80">
        <f t="shared" si="14"/>
      </c>
      <c r="E92" s="145"/>
      <c r="F92" s="109">
        <f t="shared" si="15"/>
        <v>53</v>
      </c>
      <c r="G92" s="91">
        <f t="shared" si="10"/>
      </c>
      <c r="H92" s="91">
        <f t="shared" si="11"/>
        <v>0</v>
      </c>
      <c r="I92" s="94">
        <f t="shared" si="12"/>
      </c>
      <c r="J92" s="53"/>
      <c r="K92" s="18"/>
      <c r="L92" s="19"/>
    </row>
    <row r="93" spans="2:12" ht="21.75" customHeight="1">
      <c r="B93" s="81">
        <f t="shared" si="13"/>
        <v>54</v>
      </c>
      <c r="C93" s="142"/>
      <c r="D93" s="80">
        <f t="shared" si="14"/>
      </c>
      <c r="E93" s="145"/>
      <c r="F93" s="109">
        <f t="shared" si="15"/>
        <v>54</v>
      </c>
      <c r="G93" s="91">
        <f t="shared" si="10"/>
      </c>
      <c r="H93" s="91">
        <f t="shared" si="11"/>
        <v>0</v>
      </c>
      <c r="I93" s="94">
        <f t="shared" si="12"/>
      </c>
      <c r="J93" s="53"/>
      <c r="K93" s="18"/>
      <c r="L93" s="19"/>
    </row>
    <row r="94" spans="2:12" ht="21.75" customHeight="1">
      <c r="B94" s="81">
        <f t="shared" si="13"/>
        <v>55</v>
      </c>
      <c r="C94" s="142"/>
      <c r="D94" s="80">
        <f t="shared" si="14"/>
      </c>
      <c r="E94" s="145"/>
      <c r="F94" s="109">
        <f t="shared" si="15"/>
        <v>55</v>
      </c>
      <c r="G94" s="91">
        <f t="shared" si="10"/>
      </c>
      <c r="H94" s="91">
        <f t="shared" si="11"/>
        <v>0</v>
      </c>
      <c r="I94" s="94">
        <f t="shared" si="12"/>
      </c>
      <c r="J94" s="53"/>
      <c r="K94" s="18"/>
      <c r="L94" s="19"/>
    </row>
    <row r="95" spans="2:12" ht="21.75" customHeight="1">
      <c r="B95" s="81">
        <f t="shared" si="13"/>
        <v>56</v>
      </c>
      <c r="C95" s="142"/>
      <c r="D95" s="80">
        <f t="shared" si="14"/>
      </c>
      <c r="E95" s="145"/>
      <c r="F95" s="109">
        <f t="shared" si="15"/>
        <v>56</v>
      </c>
      <c r="G95" s="91">
        <f t="shared" si="10"/>
      </c>
      <c r="H95" s="91">
        <f t="shared" si="11"/>
        <v>0</v>
      </c>
      <c r="I95" s="94">
        <f t="shared" si="12"/>
      </c>
      <c r="J95" s="53"/>
      <c r="K95" s="18"/>
      <c r="L95" s="19"/>
    </row>
    <row r="96" spans="2:12" ht="21.75" customHeight="1">
      <c r="B96" s="81">
        <f t="shared" si="13"/>
        <v>57</v>
      </c>
      <c r="C96" s="142"/>
      <c r="D96" s="80">
        <f t="shared" si="14"/>
      </c>
      <c r="E96" s="145"/>
      <c r="F96" s="109">
        <f t="shared" si="15"/>
        <v>57</v>
      </c>
      <c r="G96" s="91">
        <f t="shared" si="10"/>
      </c>
      <c r="H96" s="91">
        <f t="shared" si="11"/>
        <v>0</v>
      </c>
      <c r="I96" s="94">
        <f t="shared" si="12"/>
      </c>
      <c r="J96" s="53"/>
      <c r="K96" s="18"/>
      <c r="L96" s="19"/>
    </row>
    <row r="97" spans="2:12" ht="21.75" customHeight="1">
      <c r="B97" s="81">
        <f t="shared" si="13"/>
        <v>58</v>
      </c>
      <c r="C97" s="142"/>
      <c r="D97" s="80">
        <f t="shared" si="14"/>
      </c>
      <c r="E97" s="145"/>
      <c r="F97" s="109">
        <f t="shared" si="15"/>
        <v>58</v>
      </c>
      <c r="G97" s="91">
        <f t="shared" si="10"/>
      </c>
      <c r="H97" s="91">
        <f t="shared" si="11"/>
        <v>0</v>
      </c>
      <c r="I97" s="94">
        <f t="shared" si="12"/>
      </c>
      <c r="J97" s="53"/>
      <c r="K97" s="18"/>
      <c r="L97" s="19"/>
    </row>
    <row r="98" spans="2:12" ht="21.75" customHeight="1">
      <c r="B98" s="81">
        <f t="shared" si="13"/>
        <v>59</v>
      </c>
      <c r="C98" s="142"/>
      <c r="D98" s="80">
        <f t="shared" si="14"/>
      </c>
      <c r="E98" s="145"/>
      <c r="F98" s="109">
        <f t="shared" si="15"/>
        <v>59</v>
      </c>
      <c r="G98" s="91">
        <f t="shared" si="10"/>
      </c>
      <c r="H98" s="91">
        <f t="shared" si="11"/>
        <v>0</v>
      </c>
      <c r="I98" s="94">
        <f t="shared" si="12"/>
      </c>
      <c r="J98" s="53"/>
      <c r="K98" s="18"/>
      <c r="L98" s="19"/>
    </row>
    <row r="99" spans="2:12" ht="21.75" customHeight="1">
      <c r="B99" s="82">
        <f>B98+1</f>
        <v>60</v>
      </c>
      <c r="C99" s="143"/>
      <c r="D99" s="83">
        <f t="shared" si="14"/>
      </c>
      <c r="E99" s="146"/>
      <c r="F99" s="110">
        <f t="shared" si="15"/>
        <v>60</v>
      </c>
      <c r="G99" s="92">
        <f t="shared" si="10"/>
      </c>
      <c r="H99" s="92">
        <f t="shared" si="11"/>
        <v>0</v>
      </c>
      <c r="I99" s="95">
        <f t="shared" si="12"/>
      </c>
      <c r="J99" s="53"/>
      <c r="K99" s="18"/>
      <c r="L99" s="19"/>
    </row>
    <row r="100" spans="2:11" ht="24.75" customHeight="1">
      <c r="B100" s="277" t="s">
        <v>4</v>
      </c>
      <c r="C100" s="277"/>
      <c r="D100" s="277"/>
      <c r="E100" s="277"/>
      <c r="F100" s="277"/>
      <c r="G100" s="277"/>
      <c r="H100" s="277"/>
      <c r="I100" s="277"/>
      <c r="J100" s="44"/>
      <c r="K100" s="44"/>
    </row>
    <row r="101" spans="3:10" ht="17.25">
      <c r="C101" s="8"/>
      <c r="F101" s="107" t="s">
        <v>34</v>
      </c>
      <c r="G101" s="49"/>
      <c r="H101" s="49"/>
      <c r="I101" s="8"/>
      <c r="J101" s="54"/>
    </row>
    <row r="102" spans="3:10" ht="24" customHeight="1">
      <c r="C102" s="50"/>
      <c r="D102" s="50" t="str">
        <f>本校名&amp;"高等学校長"</f>
        <v>石部高等学校長</v>
      </c>
      <c r="G102" s="49"/>
      <c r="H102" s="50"/>
      <c r="I102" s="55" t="s">
        <v>15</v>
      </c>
      <c r="J102" s="36"/>
    </row>
  </sheetData>
  <sheetProtection/>
  <mergeCells count="9">
    <mergeCell ref="B100:I100"/>
    <mergeCell ref="B38:I38"/>
    <mergeCell ref="B67:I67"/>
    <mergeCell ref="B70:I70"/>
    <mergeCell ref="B71:I71"/>
    <mergeCell ref="B2:I2"/>
    <mergeCell ref="B3:I3"/>
    <mergeCell ref="B32:I32"/>
    <mergeCell ref="B37:I37"/>
  </mergeCells>
  <conditionalFormatting sqref="C12:C31">
    <cfRule type="expression" priority="1" dxfId="0" stopIfTrue="1">
      <formula>COUNTIF($C$12:$C$31,C12)=2</formula>
    </cfRule>
  </conditionalFormatting>
  <conditionalFormatting sqref="C47:C66">
    <cfRule type="expression" priority="2" dxfId="0" stopIfTrue="1">
      <formula>COUNTIF($C$47:$C$66,C47)=2</formula>
    </cfRule>
  </conditionalFormatting>
  <dataValidations count="3">
    <dataValidation type="list" allowBlank="1" sqref="C9 C12:C31 C44 C47:C66 C77 C80:C99">
      <formula1>リスト</formula1>
    </dataValidation>
    <dataValidation type="list" allowBlank="1" sqref="B3 B38 B71">
      <formula1>Ｓ種目</formula1>
    </dataValidation>
    <dataValidation allowBlank="1" sqref="H12 F81:F99 F44 F9 F13:F31 H47 F48:F66 H80 F77"/>
  </dataValidations>
  <hyperlinks>
    <hyperlink ref="A6" location="基礎データ入力!A1" display="基礎データ入力へ"/>
    <hyperlink ref="A41" location="基礎データ入力!A1" display="基礎データ入力へ"/>
    <hyperlink ref="A74" location="基礎データ入力!A1" display="基礎データ入力へ"/>
  </hyperlinks>
  <printOptions/>
  <pageMargins left="0.787" right="0.787" top="0.984" bottom="0.984" header="0.512" footer="0.512"/>
  <pageSetup horizontalDpi="300" verticalDpi="300" orientation="portrait" paperSize="9" r:id="rId4"/>
  <rowBreaks count="2" manualBreakCount="2">
    <brk id="35" min="1" max="8" man="1"/>
    <brk id="69" min="1" max="8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CK90"/>
  <sheetViews>
    <sheetView showZeros="0" view="pageBreakPreview" zoomScaleSheetLayoutView="100" zoomScalePageLayoutView="0" workbookViewId="0" topLeftCell="A1">
      <selection activeCell="B2" sqref="B2:I90"/>
    </sheetView>
  </sheetViews>
  <sheetFormatPr defaultColWidth="10.58203125" defaultRowHeight="18"/>
  <cols>
    <col min="1" max="1" width="18.66015625" style="18" customWidth="1"/>
    <col min="2" max="2" width="4.16015625" style="18" customWidth="1"/>
    <col min="3" max="3" width="15.41015625" style="18" customWidth="1"/>
    <col min="4" max="4" width="5.41015625" style="18" customWidth="1"/>
    <col min="5" max="5" width="10.66015625" style="18" customWidth="1"/>
    <col min="6" max="6" width="2.660156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7.58203125" style="18" customWidth="1"/>
    <col min="11" max="12" width="10.58203125" style="9" customWidth="1"/>
    <col min="13" max="16384" width="10.58203125" style="18" customWidth="1"/>
  </cols>
  <sheetData>
    <row r="1" spans="8:10" ht="18">
      <c r="H1" s="237"/>
      <c r="I1" s="237"/>
      <c r="J1" s="169"/>
    </row>
    <row r="2" spans="1:12" s="42" customFormat="1" ht="22.5">
      <c r="A2" s="166" t="s">
        <v>376</v>
      </c>
      <c r="B2" s="275" t="str">
        <f>"平成"&amp;年度&amp;"年度  "&amp;"近畿高校ﾃﾆｽ大会滋賀県予選会"</f>
        <v>平成25年度  近畿高校ﾃﾆｽ大会滋賀県予選会</v>
      </c>
      <c r="C2" s="276"/>
      <c r="D2" s="276"/>
      <c r="E2" s="276"/>
      <c r="F2" s="276"/>
      <c r="G2" s="276"/>
      <c r="H2" s="276"/>
      <c r="I2" s="276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78" t="s">
        <v>50</v>
      </c>
      <c r="C3" s="278"/>
      <c r="D3" s="278"/>
      <c r="E3" s="283"/>
      <c r="F3" s="283"/>
      <c r="G3" s="283"/>
      <c r="H3" s="283"/>
      <c r="I3" s="283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spans="1:12" ht="11.25" customHeight="1">
      <c r="A4" s="151"/>
      <c r="J4" s="19"/>
      <c r="K4" s="19"/>
      <c r="L4" s="18"/>
    </row>
    <row r="5" spans="1:12" ht="24.75" customHeight="1" thickBot="1">
      <c r="A5" s="19"/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  <c r="L5" s="18"/>
    </row>
    <row r="6" spans="1:87" ht="11.25" customHeight="1" thickBot="1" thickTop="1">
      <c r="A6" s="104" t="s">
        <v>21</v>
      </c>
      <c r="J6" s="19"/>
      <c r="K6" s="19"/>
      <c r="L6" s="18"/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L7" s="18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L8" s="18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spans="10:12" ht="11.25" customHeight="1">
      <c r="J10" s="19"/>
      <c r="K10" s="19"/>
      <c r="L10" s="18"/>
    </row>
    <row r="11" ht="6" customHeight="1" thickBot="1">
      <c r="J11" s="19"/>
    </row>
    <row r="12" spans="2:11" ht="24.75" customHeight="1" thickBot="1">
      <c r="B12" s="23" t="s">
        <v>0</v>
      </c>
      <c r="C12" s="22" t="s">
        <v>5</v>
      </c>
      <c r="D12" s="22" t="s">
        <v>1</v>
      </c>
      <c r="E12" s="57" t="s">
        <v>2</v>
      </c>
      <c r="F12" s="120" t="s">
        <v>0</v>
      </c>
      <c r="G12" s="43" t="s">
        <v>35</v>
      </c>
      <c r="H12" s="22" t="s">
        <v>5</v>
      </c>
      <c r="I12" s="24" t="s">
        <v>3</v>
      </c>
      <c r="J12" s="56"/>
      <c r="K12" s="36"/>
    </row>
    <row r="13" spans="2:11" ht="14.25" customHeight="1">
      <c r="B13" s="26">
        <v>1</v>
      </c>
      <c r="C13" s="135"/>
      <c r="D13" s="29">
        <f>IF(ISERROR(VLOOKUP(C13,名前コード,2,0)),"",VLOOKUP(C13,名前コード,2,0))</f>
      </c>
      <c r="E13" s="138"/>
      <c r="F13" s="26">
        <v>1</v>
      </c>
      <c r="G13" s="113">
        <f>IF(C13="","",VLOOKUP(C13,名前,4,0))</f>
      </c>
      <c r="H13" s="117">
        <f>C13</f>
        <v>0</v>
      </c>
      <c r="I13" s="282" t="str">
        <f>IF(H13="","",本校名)</f>
        <v>石部</v>
      </c>
      <c r="J13" s="53"/>
      <c r="K13" s="36"/>
    </row>
    <row r="14" spans="2:11" ht="14.25" customHeight="1">
      <c r="B14" s="27"/>
      <c r="C14" s="136"/>
      <c r="D14" s="28">
        <f>IF(ISERROR(VLOOKUP(C14,名前コード,2,0)),"",VLOOKUP(C14,名前コード,2,0))</f>
      </c>
      <c r="E14" s="139"/>
      <c r="F14" s="27"/>
      <c r="G14" s="45">
        <f>IF(C14="","",VLOOKUP(C14,名前,4,0))</f>
      </c>
      <c r="H14" s="118">
        <f>C14</f>
        <v>0</v>
      </c>
      <c r="I14" s="281"/>
      <c r="J14" s="53"/>
      <c r="K14" s="36"/>
    </row>
    <row r="15" spans="2:11" ht="14.25" customHeight="1">
      <c r="B15" s="30">
        <v>2</v>
      </c>
      <c r="C15" s="137"/>
      <c r="D15" s="114">
        <f>IF(ISERROR(VLOOKUP(C15,名前コード,2,0)),"",VLOOKUP(C15,名前コード,2,0))</f>
      </c>
      <c r="E15" s="140"/>
      <c r="F15" s="115">
        <v>2</v>
      </c>
      <c r="G15" s="116">
        <f>IF(C15="","",VLOOKUP(C15,名前,4,0))</f>
      </c>
      <c r="H15" s="119">
        <f>C15</f>
        <v>0</v>
      </c>
      <c r="I15" s="280" t="str">
        <f>IF(H15="","",本校名)</f>
        <v>石部</v>
      </c>
      <c r="J15" s="53"/>
      <c r="K15" s="36"/>
    </row>
    <row r="16" spans="2:10" ht="14.25" customHeight="1">
      <c r="B16" s="27"/>
      <c r="C16" s="136"/>
      <c r="D16" s="28">
        <f>IF(ISERROR(VLOOKUP(C16,名前コード,2,0)),"",VLOOKUP(C16,名前コード,2,0))</f>
      </c>
      <c r="E16" s="139"/>
      <c r="F16" s="27"/>
      <c r="G16" s="45">
        <f>IF(C16="","",VLOOKUP(C16,名前,4,0))</f>
      </c>
      <c r="H16" s="118">
        <f>C16</f>
        <v>0</v>
      </c>
      <c r="I16" s="281"/>
      <c r="J16" s="53"/>
    </row>
    <row r="17" spans="2:10" ht="14.25" customHeight="1">
      <c r="B17" s="30">
        <v>3</v>
      </c>
      <c r="C17" s="137"/>
      <c r="D17" s="114">
        <f aca="true" t="shared" si="0" ref="D17:D42">IF(ISERROR(VLOOKUP(C17,名前コード,2,0)),"",VLOOKUP(C17,名前コード,2,0))</f>
      </c>
      <c r="E17" s="140"/>
      <c r="F17" s="115">
        <v>3</v>
      </c>
      <c r="G17" s="116">
        <f aca="true" t="shared" si="1" ref="G17:G42">IF(C17="","",VLOOKUP(C17,名前,4,0))</f>
      </c>
      <c r="H17" s="119">
        <f aca="true" t="shared" si="2" ref="H17:H42">C17</f>
        <v>0</v>
      </c>
      <c r="I17" s="280" t="str">
        <f>IF(H17="","",本校名)</f>
        <v>石部</v>
      </c>
      <c r="J17" s="53"/>
    </row>
    <row r="18" spans="2:10" ht="14.25" customHeight="1">
      <c r="B18" s="27"/>
      <c r="C18" s="136"/>
      <c r="D18" s="28">
        <f t="shared" si="0"/>
      </c>
      <c r="E18" s="139"/>
      <c r="F18" s="27"/>
      <c r="G18" s="45">
        <f t="shared" si="1"/>
      </c>
      <c r="H18" s="118">
        <f t="shared" si="2"/>
        <v>0</v>
      </c>
      <c r="I18" s="281"/>
      <c r="J18" s="53"/>
    </row>
    <row r="19" spans="2:10" ht="14.25" customHeight="1">
      <c r="B19" s="30">
        <v>4</v>
      </c>
      <c r="C19" s="137"/>
      <c r="D19" s="114">
        <f t="shared" si="0"/>
      </c>
      <c r="E19" s="140"/>
      <c r="F19" s="115">
        <v>4</v>
      </c>
      <c r="G19" s="116">
        <f t="shared" si="1"/>
      </c>
      <c r="H19" s="119">
        <f t="shared" si="2"/>
        <v>0</v>
      </c>
      <c r="I19" s="280" t="str">
        <f>IF(H19="","",本校名)</f>
        <v>石部</v>
      </c>
      <c r="J19" s="53"/>
    </row>
    <row r="20" spans="2:10" ht="14.25" customHeight="1">
      <c r="B20" s="27"/>
      <c r="C20" s="136"/>
      <c r="D20" s="28">
        <f t="shared" si="0"/>
      </c>
      <c r="E20" s="139"/>
      <c r="F20" s="27"/>
      <c r="G20" s="45">
        <f t="shared" si="1"/>
      </c>
      <c r="H20" s="118">
        <f t="shared" si="2"/>
        <v>0</v>
      </c>
      <c r="I20" s="281"/>
      <c r="J20" s="53"/>
    </row>
    <row r="21" spans="2:10" ht="14.25" customHeight="1">
      <c r="B21" s="30">
        <v>5</v>
      </c>
      <c r="C21" s="137"/>
      <c r="D21" s="114">
        <f t="shared" si="0"/>
      </c>
      <c r="E21" s="140"/>
      <c r="F21" s="115">
        <v>5</v>
      </c>
      <c r="G21" s="116">
        <f t="shared" si="1"/>
      </c>
      <c r="H21" s="119">
        <f t="shared" si="2"/>
        <v>0</v>
      </c>
      <c r="I21" s="280" t="str">
        <f>IF(H21="","",本校名)</f>
        <v>石部</v>
      </c>
      <c r="J21" s="53"/>
    </row>
    <row r="22" spans="2:10" ht="14.25" customHeight="1">
      <c r="B22" s="27"/>
      <c r="C22" s="136"/>
      <c r="D22" s="28">
        <f t="shared" si="0"/>
      </c>
      <c r="E22" s="139"/>
      <c r="F22" s="27"/>
      <c r="G22" s="45">
        <f t="shared" si="1"/>
      </c>
      <c r="H22" s="118">
        <f t="shared" si="2"/>
        <v>0</v>
      </c>
      <c r="I22" s="281"/>
      <c r="J22" s="53"/>
    </row>
    <row r="23" spans="2:10" ht="14.25" customHeight="1">
      <c r="B23" s="30">
        <v>6</v>
      </c>
      <c r="C23" s="137"/>
      <c r="D23" s="114">
        <f t="shared" si="0"/>
      </c>
      <c r="E23" s="140"/>
      <c r="F23" s="115">
        <v>6</v>
      </c>
      <c r="G23" s="116">
        <f t="shared" si="1"/>
      </c>
      <c r="H23" s="119">
        <f t="shared" si="2"/>
        <v>0</v>
      </c>
      <c r="I23" s="280" t="str">
        <f>IF(H23="","",本校名)</f>
        <v>石部</v>
      </c>
      <c r="J23" s="53"/>
    </row>
    <row r="24" spans="2:10" ht="14.25" customHeight="1">
      <c r="B24" s="27"/>
      <c r="C24" s="136"/>
      <c r="D24" s="28">
        <f t="shared" si="0"/>
      </c>
      <c r="E24" s="139"/>
      <c r="F24" s="27"/>
      <c r="G24" s="45">
        <f t="shared" si="1"/>
      </c>
      <c r="H24" s="118">
        <f t="shared" si="2"/>
        <v>0</v>
      </c>
      <c r="I24" s="281"/>
      <c r="J24" s="53"/>
    </row>
    <row r="25" spans="2:10" ht="14.25" customHeight="1">
      <c r="B25" s="30">
        <v>7</v>
      </c>
      <c r="C25" s="137"/>
      <c r="D25" s="114">
        <f t="shared" si="0"/>
      </c>
      <c r="E25" s="140"/>
      <c r="F25" s="115">
        <v>7</v>
      </c>
      <c r="G25" s="116">
        <f t="shared" si="1"/>
      </c>
      <c r="H25" s="119">
        <f t="shared" si="2"/>
        <v>0</v>
      </c>
      <c r="I25" s="280" t="str">
        <f>IF(H25="","",本校名)</f>
        <v>石部</v>
      </c>
      <c r="J25" s="53"/>
    </row>
    <row r="26" spans="2:10" ht="14.25" customHeight="1">
      <c r="B26" s="27"/>
      <c r="C26" s="136"/>
      <c r="D26" s="28">
        <f t="shared" si="0"/>
      </c>
      <c r="E26" s="139"/>
      <c r="F26" s="27"/>
      <c r="G26" s="45">
        <f t="shared" si="1"/>
      </c>
      <c r="H26" s="118">
        <f t="shared" si="2"/>
        <v>0</v>
      </c>
      <c r="I26" s="281"/>
      <c r="J26" s="53"/>
    </row>
    <row r="27" spans="2:10" ht="14.25" customHeight="1">
      <c r="B27" s="30">
        <v>8</v>
      </c>
      <c r="C27" s="137"/>
      <c r="D27" s="114">
        <f t="shared" si="0"/>
      </c>
      <c r="E27" s="140"/>
      <c r="F27" s="115">
        <v>8</v>
      </c>
      <c r="G27" s="116">
        <f t="shared" si="1"/>
      </c>
      <c r="H27" s="119">
        <f t="shared" si="2"/>
        <v>0</v>
      </c>
      <c r="I27" s="280" t="str">
        <f>IF(H27="","",本校名)</f>
        <v>石部</v>
      </c>
      <c r="J27" s="53"/>
    </row>
    <row r="28" spans="2:10" ht="14.25" customHeight="1">
      <c r="B28" s="27"/>
      <c r="C28" s="136"/>
      <c r="D28" s="28">
        <f t="shared" si="0"/>
      </c>
      <c r="E28" s="139"/>
      <c r="F28" s="27"/>
      <c r="G28" s="45">
        <f t="shared" si="1"/>
      </c>
      <c r="H28" s="118">
        <f t="shared" si="2"/>
        <v>0</v>
      </c>
      <c r="I28" s="281"/>
      <c r="J28" s="53"/>
    </row>
    <row r="29" spans="2:10" ht="14.25" customHeight="1">
      <c r="B29" s="30">
        <v>9</v>
      </c>
      <c r="C29" s="137"/>
      <c r="D29" s="114">
        <f t="shared" si="0"/>
      </c>
      <c r="E29" s="140"/>
      <c r="F29" s="115">
        <v>9</v>
      </c>
      <c r="G29" s="116">
        <f t="shared" si="1"/>
      </c>
      <c r="H29" s="119">
        <f t="shared" si="2"/>
        <v>0</v>
      </c>
      <c r="I29" s="280" t="str">
        <f>IF(H29="","",本校名)</f>
        <v>石部</v>
      </c>
      <c r="J29" s="53"/>
    </row>
    <row r="30" spans="2:10" ht="14.25" customHeight="1">
      <c r="B30" s="27"/>
      <c r="C30" s="136"/>
      <c r="D30" s="28">
        <f t="shared" si="0"/>
      </c>
      <c r="E30" s="139"/>
      <c r="F30" s="27"/>
      <c r="G30" s="45">
        <f t="shared" si="1"/>
      </c>
      <c r="H30" s="118">
        <f t="shared" si="2"/>
        <v>0</v>
      </c>
      <c r="I30" s="281"/>
      <c r="J30" s="53"/>
    </row>
    <row r="31" spans="2:10" ht="14.25" customHeight="1">
      <c r="B31" s="30">
        <v>10</v>
      </c>
      <c r="C31" s="137"/>
      <c r="D31" s="114">
        <f t="shared" si="0"/>
      </c>
      <c r="E31" s="140"/>
      <c r="F31" s="115">
        <v>10</v>
      </c>
      <c r="G31" s="116">
        <f t="shared" si="1"/>
      </c>
      <c r="H31" s="119">
        <f t="shared" si="2"/>
        <v>0</v>
      </c>
      <c r="I31" s="280" t="str">
        <f>IF(H31="","",本校名)</f>
        <v>石部</v>
      </c>
      <c r="J31" s="53"/>
    </row>
    <row r="32" spans="2:10" ht="14.25" customHeight="1">
      <c r="B32" s="27"/>
      <c r="C32" s="136"/>
      <c r="D32" s="28">
        <f t="shared" si="0"/>
      </c>
      <c r="E32" s="139"/>
      <c r="F32" s="27"/>
      <c r="G32" s="45">
        <f t="shared" si="1"/>
      </c>
      <c r="H32" s="118">
        <f t="shared" si="2"/>
        <v>0</v>
      </c>
      <c r="I32" s="281"/>
      <c r="J32" s="53"/>
    </row>
    <row r="33" spans="2:10" ht="14.25" customHeight="1">
      <c r="B33" s="30">
        <v>11</v>
      </c>
      <c r="C33" s="137"/>
      <c r="D33" s="114">
        <f t="shared" si="0"/>
      </c>
      <c r="E33" s="140"/>
      <c r="F33" s="115">
        <v>11</v>
      </c>
      <c r="G33" s="116">
        <f t="shared" si="1"/>
      </c>
      <c r="H33" s="119">
        <f t="shared" si="2"/>
        <v>0</v>
      </c>
      <c r="I33" s="280" t="str">
        <f>IF(H33="","",本校名)</f>
        <v>石部</v>
      </c>
      <c r="J33" s="53"/>
    </row>
    <row r="34" spans="2:10" ht="14.25" customHeight="1">
      <c r="B34" s="27"/>
      <c r="C34" s="136"/>
      <c r="D34" s="28">
        <f t="shared" si="0"/>
      </c>
      <c r="E34" s="139"/>
      <c r="F34" s="27"/>
      <c r="G34" s="45">
        <f t="shared" si="1"/>
      </c>
      <c r="H34" s="118">
        <f t="shared" si="2"/>
        <v>0</v>
      </c>
      <c r="I34" s="281"/>
      <c r="J34" s="53"/>
    </row>
    <row r="35" spans="2:10" ht="14.25" customHeight="1">
      <c r="B35" s="30">
        <v>12</v>
      </c>
      <c r="C35" s="137"/>
      <c r="D35" s="114">
        <f t="shared" si="0"/>
      </c>
      <c r="E35" s="140"/>
      <c r="F35" s="115">
        <v>12</v>
      </c>
      <c r="G35" s="116">
        <f t="shared" si="1"/>
      </c>
      <c r="H35" s="119">
        <f t="shared" si="2"/>
        <v>0</v>
      </c>
      <c r="I35" s="280" t="str">
        <f>IF(H35="","",本校名)</f>
        <v>石部</v>
      </c>
      <c r="J35" s="53"/>
    </row>
    <row r="36" spans="2:10" ht="14.25" customHeight="1">
      <c r="B36" s="27"/>
      <c r="C36" s="136"/>
      <c r="D36" s="28">
        <f t="shared" si="0"/>
      </c>
      <c r="E36" s="139"/>
      <c r="F36" s="27"/>
      <c r="G36" s="45">
        <f t="shared" si="1"/>
      </c>
      <c r="H36" s="118">
        <f t="shared" si="2"/>
        <v>0</v>
      </c>
      <c r="I36" s="281"/>
      <c r="J36" s="53"/>
    </row>
    <row r="37" spans="2:10" ht="14.25" customHeight="1">
      <c r="B37" s="30">
        <v>13</v>
      </c>
      <c r="C37" s="137"/>
      <c r="D37" s="114">
        <f t="shared" si="0"/>
      </c>
      <c r="E37" s="140"/>
      <c r="F37" s="115">
        <v>13</v>
      </c>
      <c r="G37" s="116">
        <f t="shared" si="1"/>
      </c>
      <c r="H37" s="119">
        <f t="shared" si="2"/>
        <v>0</v>
      </c>
      <c r="I37" s="280" t="str">
        <f>IF(H37="","",本校名)</f>
        <v>石部</v>
      </c>
      <c r="J37" s="53"/>
    </row>
    <row r="38" spans="2:10" ht="14.25" customHeight="1">
      <c r="B38" s="27"/>
      <c r="C38" s="136"/>
      <c r="D38" s="28">
        <f t="shared" si="0"/>
      </c>
      <c r="E38" s="139"/>
      <c r="F38" s="27"/>
      <c r="G38" s="45">
        <f t="shared" si="1"/>
      </c>
      <c r="H38" s="118">
        <f t="shared" si="2"/>
        <v>0</v>
      </c>
      <c r="I38" s="281"/>
      <c r="J38" s="53"/>
    </row>
    <row r="39" spans="2:10" ht="14.25" customHeight="1">
      <c r="B39" s="30">
        <v>14</v>
      </c>
      <c r="C39" s="137"/>
      <c r="D39" s="114">
        <f t="shared" si="0"/>
      </c>
      <c r="E39" s="140"/>
      <c r="F39" s="115">
        <v>14</v>
      </c>
      <c r="G39" s="116">
        <f t="shared" si="1"/>
      </c>
      <c r="H39" s="119">
        <f t="shared" si="2"/>
        <v>0</v>
      </c>
      <c r="I39" s="280" t="str">
        <f>IF(H39="","",本校名)</f>
        <v>石部</v>
      </c>
      <c r="J39" s="53"/>
    </row>
    <row r="40" spans="2:10" ht="14.25" customHeight="1">
      <c r="B40" s="27"/>
      <c r="C40" s="136"/>
      <c r="D40" s="28">
        <f t="shared" si="0"/>
      </c>
      <c r="E40" s="139"/>
      <c r="F40" s="27"/>
      <c r="G40" s="45">
        <f t="shared" si="1"/>
      </c>
      <c r="H40" s="118">
        <f t="shared" si="2"/>
        <v>0</v>
      </c>
      <c r="I40" s="281"/>
      <c r="J40" s="53"/>
    </row>
    <row r="41" spans="2:10" ht="14.25" customHeight="1">
      <c r="B41" s="30">
        <v>15</v>
      </c>
      <c r="C41" s="137"/>
      <c r="D41" s="114">
        <f t="shared" si="0"/>
      </c>
      <c r="E41" s="140"/>
      <c r="F41" s="115">
        <v>15</v>
      </c>
      <c r="G41" s="116">
        <f t="shared" si="1"/>
      </c>
      <c r="H41" s="119">
        <f t="shared" si="2"/>
        <v>0</v>
      </c>
      <c r="I41" s="280" t="str">
        <f>IF(H41="","",本校名)</f>
        <v>石部</v>
      </c>
      <c r="J41" s="53"/>
    </row>
    <row r="42" spans="2:10" ht="14.25" customHeight="1" thickBot="1">
      <c r="B42" s="31"/>
      <c r="C42" s="136"/>
      <c r="D42" s="28">
        <f t="shared" si="0"/>
      </c>
      <c r="E42" s="139"/>
      <c r="F42" s="27"/>
      <c r="G42" s="45">
        <f t="shared" si="1"/>
      </c>
      <c r="H42" s="118">
        <f t="shared" si="2"/>
        <v>0</v>
      </c>
      <c r="I42" s="281"/>
      <c r="J42" s="53"/>
    </row>
    <row r="43" spans="2:10" ht="24.75" customHeight="1">
      <c r="B43" s="59" t="s">
        <v>4</v>
      </c>
      <c r="C43" s="58"/>
      <c r="D43" s="58"/>
      <c r="E43" s="58"/>
      <c r="F43" s="58"/>
      <c r="G43" s="58"/>
      <c r="H43" s="58"/>
      <c r="I43" s="58"/>
      <c r="J43" s="44"/>
    </row>
    <row r="44" spans="3:8" ht="24.75" customHeight="1">
      <c r="C44" s="8"/>
      <c r="D44" s="8"/>
      <c r="E44" s="8" t="s">
        <v>34</v>
      </c>
      <c r="H44" s="8"/>
    </row>
    <row r="45" spans="5:10" ht="24.75" customHeight="1">
      <c r="E45" s="50" t="str">
        <f>本校名&amp;"高等学校長"</f>
        <v>石部高等学校長</v>
      </c>
      <c r="H45" s="50"/>
      <c r="I45" s="55" t="s">
        <v>15</v>
      </c>
      <c r="J45" s="9"/>
    </row>
    <row r="46" spans="5:10" ht="24.75" customHeight="1">
      <c r="E46" s="50"/>
      <c r="H46" s="237">
        <f>IF(C58="","","No.2/2")</f>
      </c>
      <c r="I46" s="25"/>
      <c r="J46" s="9"/>
    </row>
    <row r="47" spans="1:12" s="42" customFormat="1" ht="21">
      <c r="A47" s="166" t="s">
        <v>49</v>
      </c>
      <c r="B47" s="105" t="str">
        <f>$B$2</f>
        <v>平成25年度  近畿高校ﾃﾆｽ大会滋賀県予選会</v>
      </c>
      <c r="C47" s="97"/>
      <c r="D47" s="50"/>
      <c r="E47" s="96"/>
      <c r="F47" s="97"/>
      <c r="G47" s="96"/>
      <c r="H47" s="96"/>
      <c r="I47" s="96"/>
      <c r="J47" s="52"/>
      <c r="K47" s="52"/>
      <c r="L47" s="47"/>
    </row>
    <row r="48" spans="1:19" s="42" customFormat="1" ht="29.25" customHeight="1">
      <c r="A48" s="165" t="s">
        <v>48</v>
      </c>
      <c r="B48" s="284" t="s">
        <v>50</v>
      </c>
      <c r="C48" s="278"/>
      <c r="D48" s="278"/>
      <c r="E48" s="283"/>
      <c r="F48" s="283"/>
      <c r="G48" s="283"/>
      <c r="H48" s="283"/>
      <c r="I48" s="283"/>
      <c r="J48" s="61"/>
      <c r="K48" s="61"/>
      <c r="L48" s="60"/>
      <c r="M48" s="60"/>
      <c r="N48" s="60"/>
      <c r="O48" s="60"/>
      <c r="P48" s="60"/>
      <c r="Q48" s="60"/>
      <c r="R48" s="60"/>
      <c r="S48" s="60"/>
    </row>
    <row r="49" spans="1:12" ht="11.25" customHeight="1">
      <c r="A49" s="42"/>
      <c r="J49" s="19"/>
      <c r="K49" s="19"/>
      <c r="L49" s="18"/>
    </row>
    <row r="50" spans="2:12" ht="24.75" customHeight="1" thickBot="1">
      <c r="B50" s="62" t="str">
        <f>"学校名   "&amp;本校名&amp;"高等学校"</f>
        <v>学校名   石部高等学校</v>
      </c>
      <c r="C50" s="15"/>
      <c r="D50" s="15"/>
      <c r="E50" s="15"/>
      <c r="F50" s="14" t="str">
        <f>"顧問名　　　"&amp;顧問名</f>
        <v>顧問名　　　</v>
      </c>
      <c r="G50" s="15"/>
      <c r="H50" s="15"/>
      <c r="I50" s="15"/>
      <c r="J50" s="36"/>
      <c r="K50" s="36"/>
      <c r="L50" s="18"/>
    </row>
    <row r="51" spans="1:87" ht="11.25" customHeight="1" thickBot="1" thickTop="1">
      <c r="A51" s="104" t="s">
        <v>21</v>
      </c>
      <c r="J51" s="19"/>
      <c r="K51" s="19"/>
      <c r="L51" s="18"/>
      <c r="CB51" s="62"/>
      <c r="CC51" s="62"/>
      <c r="CD51" s="62"/>
      <c r="CE51" s="62"/>
      <c r="CF51" s="62"/>
      <c r="CG51" s="62"/>
      <c r="CH51" s="62"/>
      <c r="CI51" s="62"/>
    </row>
    <row r="52" spans="2:89" ht="24.75" customHeight="1" thickBot="1" thickTop="1">
      <c r="B52" s="15" t="str">
        <f>"所在地　　　"&amp;所在地</f>
        <v>所在地　　　湖南市丸山2丁目3-1</v>
      </c>
      <c r="C52" s="15"/>
      <c r="D52" s="15"/>
      <c r="E52" s="15"/>
      <c r="F52" s="14" t="str">
        <f>"電話番号　"&amp;電話番号</f>
        <v>電話番号　0748-77-0311</v>
      </c>
      <c r="G52" s="15"/>
      <c r="H52" s="15"/>
      <c r="I52" s="15"/>
      <c r="J52" s="36"/>
      <c r="K52" s="36"/>
      <c r="L52" s="18"/>
      <c r="CA52" s="20"/>
      <c r="CB52" s="20"/>
      <c r="CC52" s="20"/>
      <c r="CD52" s="20"/>
      <c r="CE52" s="20"/>
      <c r="CF52" s="20"/>
      <c r="CG52" s="20"/>
      <c r="CH52" s="21"/>
      <c r="CI52" s="19"/>
      <c r="CJ52" s="19"/>
      <c r="CK52" s="19"/>
    </row>
    <row r="53" spans="2:88" ht="16.5" customHeight="1" thickBot="1" thickTop="1">
      <c r="B53" s="79" t="s">
        <v>22</v>
      </c>
      <c r="C53" s="37"/>
      <c r="D53" s="37"/>
      <c r="E53" s="37"/>
      <c r="F53" s="37"/>
      <c r="G53" s="37"/>
      <c r="H53" s="37"/>
      <c r="I53" s="36"/>
      <c r="J53" s="36"/>
      <c r="K53" s="36"/>
      <c r="L53" s="18"/>
      <c r="CB53" s="16"/>
      <c r="CC53" s="16"/>
      <c r="CD53" s="16"/>
      <c r="CE53" s="16"/>
      <c r="CF53" s="16"/>
      <c r="CG53" s="16"/>
      <c r="CH53" s="16"/>
      <c r="CI53" s="16"/>
      <c r="CJ53" s="16"/>
    </row>
    <row r="54" spans="1:13" ht="21" customHeight="1" thickBot="1" thickTop="1">
      <c r="A54"/>
      <c r="B54" s="98">
        <v>3</v>
      </c>
      <c r="C54" s="99" t="s">
        <v>27</v>
      </c>
      <c r="D54" s="99">
        <v>2</v>
      </c>
      <c r="E54" s="100" t="s">
        <v>29</v>
      </c>
      <c r="F54" s="101">
        <v>3</v>
      </c>
      <c r="G54" s="102">
        <v>210101</v>
      </c>
      <c r="H54" s="99" t="s">
        <v>27</v>
      </c>
      <c r="I54" s="103" t="s">
        <v>28</v>
      </c>
      <c r="J54" s="76"/>
      <c r="K54" s="77"/>
      <c r="L54" s="78"/>
      <c r="M54" s="51"/>
    </row>
    <row r="55" spans="10:12" ht="11.25" customHeight="1">
      <c r="J55" s="19"/>
      <c r="K55" s="19"/>
      <c r="L55" s="18"/>
    </row>
    <row r="56" ht="6" customHeight="1" thickBot="1">
      <c r="J56" s="19"/>
    </row>
    <row r="57" spans="2:11" ht="24.75" customHeight="1" thickBot="1">
      <c r="B57" s="23" t="s">
        <v>0</v>
      </c>
      <c r="C57" s="22" t="s">
        <v>5</v>
      </c>
      <c r="D57" s="22" t="s">
        <v>1</v>
      </c>
      <c r="E57" s="57" t="s">
        <v>2</v>
      </c>
      <c r="F57" s="120" t="s">
        <v>0</v>
      </c>
      <c r="G57" s="43" t="s">
        <v>35</v>
      </c>
      <c r="H57" s="22" t="s">
        <v>5</v>
      </c>
      <c r="I57" s="24" t="s">
        <v>3</v>
      </c>
      <c r="J57" s="56"/>
      <c r="K57" s="36"/>
    </row>
    <row r="58" spans="2:11" ht="14.25" customHeight="1">
      <c r="B58" s="26">
        <v>16</v>
      </c>
      <c r="C58" s="135"/>
      <c r="D58" s="29">
        <f>IF(ISERROR(VLOOKUP(C58,名前コード,2,0)),"",VLOOKUP(C58,名前コード,2,0))</f>
      </c>
      <c r="E58" s="138"/>
      <c r="F58" s="26">
        <v>16</v>
      </c>
      <c r="G58" s="113">
        <f>IF(C58="","",VLOOKUP(C58,名前,4,0))</f>
      </c>
      <c r="H58" s="117">
        <f>C58</f>
        <v>0</v>
      </c>
      <c r="I58" s="282" t="str">
        <f>IF(H58="","",本校名)</f>
        <v>石部</v>
      </c>
      <c r="J58" s="53"/>
      <c r="K58" s="36"/>
    </row>
    <row r="59" spans="2:11" ht="14.25" customHeight="1">
      <c r="B59" s="27"/>
      <c r="C59" s="136"/>
      <c r="D59" s="28">
        <f>IF(ISERROR(VLOOKUP(C59,名前コード,2,0)),"",VLOOKUP(C59,名前コード,2,0))</f>
      </c>
      <c r="E59" s="139"/>
      <c r="F59" s="27"/>
      <c r="G59" s="45">
        <f>IF(C59="","",VLOOKUP(C59,名前,4,0))</f>
      </c>
      <c r="H59" s="118">
        <f>C59</f>
        <v>0</v>
      </c>
      <c r="I59" s="281"/>
      <c r="J59" s="53"/>
      <c r="K59" s="36"/>
    </row>
    <row r="60" spans="2:11" ht="14.25" customHeight="1">
      <c r="B60" s="30">
        <v>17</v>
      </c>
      <c r="C60" s="137"/>
      <c r="D60" s="114">
        <f>IF(ISERROR(VLOOKUP(C60,名前コード,2,0)),"",VLOOKUP(C60,名前コード,2,0))</f>
      </c>
      <c r="E60" s="140"/>
      <c r="F60" s="115">
        <v>17</v>
      </c>
      <c r="G60" s="116">
        <f>IF(C60="","",VLOOKUP(C60,名前,4,0))</f>
      </c>
      <c r="H60" s="119">
        <f>C60</f>
        <v>0</v>
      </c>
      <c r="I60" s="280" t="str">
        <f>IF(H60="","",本校名)</f>
        <v>石部</v>
      </c>
      <c r="J60" s="53"/>
      <c r="K60" s="36"/>
    </row>
    <row r="61" spans="2:10" ht="14.25" customHeight="1">
      <c r="B61" s="27"/>
      <c r="C61" s="136"/>
      <c r="D61" s="28">
        <f>IF(ISERROR(VLOOKUP(C61,名前コード,2,0)),"",VLOOKUP(C61,名前コード,2,0))</f>
      </c>
      <c r="E61" s="139"/>
      <c r="F61" s="27"/>
      <c r="G61" s="45">
        <f>IF(C61="","",VLOOKUP(C61,名前,4,0))</f>
      </c>
      <c r="H61" s="118">
        <f>C61</f>
        <v>0</v>
      </c>
      <c r="I61" s="281"/>
      <c r="J61" s="53"/>
    </row>
    <row r="62" spans="2:10" ht="14.25" customHeight="1">
      <c r="B62" s="30">
        <v>18</v>
      </c>
      <c r="C62" s="137"/>
      <c r="D62" s="114">
        <f aca="true" t="shared" si="3" ref="D62:D87">IF(ISERROR(VLOOKUP(C62,名前コード,2,0)),"",VLOOKUP(C62,名前コード,2,0))</f>
      </c>
      <c r="E62" s="140"/>
      <c r="F62" s="115">
        <v>18</v>
      </c>
      <c r="G62" s="116">
        <f aca="true" t="shared" si="4" ref="G62:G87">IF(C62="","",VLOOKUP(C62,名前,4,0))</f>
      </c>
      <c r="H62" s="119">
        <f aca="true" t="shared" si="5" ref="H62:H87">C62</f>
        <v>0</v>
      </c>
      <c r="I62" s="280" t="str">
        <f>IF(H62="","",本校名)</f>
        <v>石部</v>
      </c>
      <c r="J62" s="53"/>
    </row>
    <row r="63" spans="2:10" ht="14.25" customHeight="1">
      <c r="B63" s="27"/>
      <c r="C63" s="136"/>
      <c r="D63" s="28">
        <f t="shared" si="3"/>
      </c>
      <c r="E63" s="139"/>
      <c r="F63" s="27"/>
      <c r="G63" s="45">
        <f t="shared" si="4"/>
      </c>
      <c r="H63" s="118">
        <f t="shared" si="5"/>
        <v>0</v>
      </c>
      <c r="I63" s="281"/>
      <c r="J63" s="53"/>
    </row>
    <row r="64" spans="2:10" ht="14.25" customHeight="1">
      <c r="B64" s="30">
        <v>19</v>
      </c>
      <c r="C64" s="137"/>
      <c r="D64" s="114">
        <f t="shared" si="3"/>
      </c>
      <c r="E64" s="140"/>
      <c r="F64" s="115">
        <v>19</v>
      </c>
      <c r="G64" s="116">
        <f t="shared" si="4"/>
      </c>
      <c r="H64" s="119">
        <f t="shared" si="5"/>
        <v>0</v>
      </c>
      <c r="I64" s="280" t="str">
        <f>IF(H64="","",本校名)</f>
        <v>石部</v>
      </c>
      <c r="J64" s="53"/>
    </row>
    <row r="65" spans="2:10" ht="14.25" customHeight="1">
      <c r="B65" s="27"/>
      <c r="C65" s="136"/>
      <c r="D65" s="28">
        <f t="shared" si="3"/>
      </c>
      <c r="E65" s="139"/>
      <c r="F65" s="27"/>
      <c r="G65" s="45">
        <f t="shared" si="4"/>
      </c>
      <c r="H65" s="118">
        <f t="shared" si="5"/>
        <v>0</v>
      </c>
      <c r="I65" s="281"/>
      <c r="J65" s="53"/>
    </row>
    <row r="66" spans="2:10" ht="14.25" customHeight="1">
      <c r="B66" s="30">
        <v>20</v>
      </c>
      <c r="C66" s="137"/>
      <c r="D66" s="114">
        <f t="shared" si="3"/>
      </c>
      <c r="E66" s="140"/>
      <c r="F66" s="115">
        <v>20</v>
      </c>
      <c r="G66" s="116">
        <f t="shared" si="4"/>
      </c>
      <c r="H66" s="119">
        <f t="shared" si="5"/>
        <v>0</v>
      </c>
      <c r="I66" s="280" t="str">
        <f>IF(H66="","",本校名)</f>
        <v>石部</v>
      </c>
      <c r="J66" s="53"/>
    </row>
    <row r="67" spans="2:10" ht="14.25" customHeight="1">
      <c r="B67" s="27"/>
      <c r="C67" s="136"/>
      <c r="D67" s="28">
        <f t="shared" si="3"/>
      </c>
      <c r="E67" s="139"/>
      <c r="F67" s="27"/>
      <c r="G67" s="45">
        <f t="shared" si="4"/>
      </c>
      <c r="H67" s="118">
        <f t="shared" si="5"/>
        <v>0</v>
      </c>
      <c r="I67" s="281"/>
      <c r="J67" s="53"/>
    </row>
    <row r="68" spans="2:10" ht="14.25" customHeight="1">
      <c r="B68" s="30">
        <v>21</v>
      </c>
      <c r="C68" s="137"/>
      <c r="D68" s="114">
        <f t="shared" si="3"/>
      </c>
      <c r="E68" s="140"/>
      <c r="F68" s="115">
        <v>21</v>
      </c>
      <c r="G68" s="116">
        <f t="shared" si="4"/>
      </c>
      <c r="H68" s="119">
        <f t="shared" si="5"/>
        <v>0</v>
      </c>
      <c r="I68" s="280" t="str">
        <f>IF(H68="","",本校名)</f>
        <v>石部</v>
      </c>
      <c r="J68" s="53"/>
    </row>
    <row r="69" spans="2:10" ht="14.25" customHeight="1">
      <c r="B69" s="27"/>
      <c r="C69" s="136"/>
      <c r="D69" s="28">
        <f t="shared" si="3"/>
      </c>
      <c r="E69" s="139"/>
      <c r="F69" s="27"/>
      <c r="G69" s="45">
        <f t="shared" si="4"/>
      </c>
      <c r="H69" s="118">
        <f t="shared" si="5"/>
        <v>0</v>
      </c>
      <c r="I69" s="281"/>
      <c r="J69" s="53"/>
    </row>
    <row r="70" spans="2:10" ht="14.25" customHeight="1">
      <c r="B70" s="30">
        <v>22</v>
      </c>
      <c r="C70" s="137"/>
      <c r="D70" s="114">
        <f t="shared" si="3"/>
      </c>
      <c r="E70" s="140"/>
      <c r="F70" s="115">
        <v>22</v>
      </c>
      <c r="G70" s="116">
        <f t="shared" si="4"/>
      </c>
      <c r="H70" s="119">
        <f t="shared" si="5"/>
        <v>0</v>
      </c>
      <c r="I70" s="280" t="str">
        <f>IF(H70="","",本校名)</f>
        <v>石部</v>
      </c>
      <c r="J70" s="53"/>
    </row>
    <row r="71" spans="2:10" ht="14.25" customHeight="1">
      <c r="B71" s="27"/>
      <c r="C71" s="136"/>
      <c r="D71" s="28">
        <f t="shared" si="3"/>
      </c>
      <c r="E71" s="139"/>
      <c r="F71" s="27"/>
      <c r="G71" s="45">
        <f t="shared" si="4"/>
      </c>
      <c r="H71" s="118">
        <f t="shared" si="5"/>
        <v>0</v>
      </c>
      <c r="I71" s="281"/>
      <c r="J71" s="53"/>
    </row>
    <row r="72" spans="2:10" ht="14.25" customHeight="1">
      <c r="B72" s="30">
        <v>23</v>
      </c>
      <c r="C72" s="137"/>
      <c r="D72" s="114">
        <f t="shared" si="3"/>
      </c>
      <c r="E72" s="140"/>
      <c r="F72" s="115">
        <v>23</v>
      </c>
      <c r="G72" s="116">
        <f t="shared" si="4"/>
      </c>
      <c r="H72" s="119">
        <f t="shared" si="5"/>
        <v>0</v>
      </c>
      <c r="I72" s="280" t="str">
        <f>IF(H72="","",本校名)</f>
        <v>石部</v>
      </c>
      <c r="J72" s="53"/>
    </row>
    <row r="73" spans="2:10" ht="14.25" customHeight="1">
      <c r="B73" s="27"/>
      <c r="C73" s="136"/>
      <c r="D73" s="28">
        <f t="shared" si="3"/>
      </c>
      <c r="E73" s="139"/>
      <c r="F73" s="27"/>
      <c r="G73" s="45">
        <f t="shared" si="4"/>
      </c>
      <c r="H73" s="118">
        <f t="shared" si="5"/>
        <v>0</v>
      </c>
      <c r="I73" s="281"/>
      <c r="J73" s="53"/>
    </row>
    <row r="74" spans="2:10" ht="14.25" customHeight="1">
      <c r="B74" s="30">
        <v>24</v>
      </c>
      <c r="C74" s="137"/>
      <c r="D74" s="114">
        <f t="shared" si="3"/>
      </c>
      <c r="E74" s="140"/>
      <c r="F74" s="115">
        <v>24</v>
      </c>
      <c r="G74" s="116">
        <f t="shared" si="4"/>
      </c>
      <c r="H74" s="119">
        <f t="shared" si="5"/>
        <v>0</v>
      </c>
      <c r="I74" s="280" t="str">
        <f>IF(H74="","",本校名)</f>
        <v>石部</v>
      </c>
      <c r="J74" s="53"/>
    </row>
    <row r="75" spans="2:10" ht="14.25" customHeight="1">
      <c r="B75" s="27"/>
      <c r="C75" s="136"/>
      <c r="D75" s="28">
        <f t="shared" si="3"/>
      </c>
      <c r="E75" s="139"/>
      <c r="F75" s="27"/>
      <c r="G75" s="45">
        <f t="shared" si="4"/>
      </c>
      <c r="H75" s="118">
        <f t="shared" si="5"/>
        <v>0</v>
      </c>
      <c r="I75" s="281"/>
      <c r="J75" s="53"/>
    </row>
    <row r="76" spans="2:10" ht="14.25" customHeight="1">
      <c r="B76" s="30">
        <v>25</v>
      </c>
      <c r="C76" s="137"/>
      <c r="D76" s="114">
        <f t="shared" si="3"/>
      </c>
      <c r="E76" s="140"/>
      <c r="F76" s="115">
        <v>25</v>
      </c>
      <c r="G76" s="116">
        <f t="shared" si="4"/>
      </c>
      <c r="H76" s="119">
        <f t="shared" si="5"/>
        <v>0</v>
      </c>
      <c r="I76" s="280" t="str">
        <f>IF(H76="","",本校名)</f>
        <v>石部</v>
      </c>
      <c r="J76" s="53"/>
    </row>
    <row r="77" spans="2:10" ht="14.25" customHeight="1">
      <c r="B77" s="27"/>
      <c r="C77" s="136"/>
      <c r="D77" s="28">
        <f t="shared" si="3"/>
      </c>
      <c r="E77" s="139"/>
      <c r="F77" s="27"/>
      <c r="G77" s="45">
        <f t="shared" si="4"/>
      </c>
      <c r="H77" s="118">
        <f t="shared" si="5"/>
        <v>0</v>
      </c>
      <c r="I77" s="281"/>
      <c r="J77" s="53"/>
    </row>
    <row r="78" spans="2:10" ht="14.25" customHeight="1">
      <c r="B78" s="30">
        <v>26</v>
      </c>
      <c r="C78" s="137"/>
      <c r="D78" s="114">
        <f t="shared" si="3"/>
      </c>
      <c r="E78" s="140"/>
      <c r="F78" s="115">
        <v>26</v>
      </c>
      <c r="G78" s="116">
        <f t="shared" si="4"/>
      </c>
      <c r="H78" s="119">
        <f t="shared" si="5"/>
        <v>0</v>
      </c>
      <c r="I78" s="280" t="str">
        <f>IF(H78="","",本校名)</f>
        <v>石部</v>
      </c>
      <c r="J78" s="53"/>
    </row>
    <row r="79" spans="2:10" ht="14.25" customHeight="1">
      <c r="B79" s="27"/>
      <c r="C79" s="136"/>
      <c r="D79" s="28">
        <f t="shared" si="3"/>
      </c>
      <c r="E79" s="139"/>
      <c r="F79" s="27"/>
      <c r="G79" s="45">
        <f t="shared" si="4"/>
      </c>
      <c r="H79" s="118">
        <f t="shared" si="5"/>
        <v>0</v>
      </c>
      <c r="I79" s="281"/>
      <c r="J79" s="53"/>
    </row>
    <row r="80" spans="2:10" ht="14.25" customHeight="1">
      <c r="B80" s="30">
        <v>27</v>
      </c>
      <c r="C80" s="137"/>
      <c r="D80" s="114">
        <f t="shared" si="3"/>
      </c>
      <c r="E80" s="140"/>
      <c r="F80" s="115">
        <v>27</v>
      </c>
      <c r="G80" s="116">
        <f t="shared" si="4"/>
      </c>
      <c r="H80" s="119">
        <f t="shared" si="5"/>
        <v>0</v>
      </c>
      <c r="I80" s="280" t="str">
        <f>IF(H80="","",本校名)</f>
        <v>石部</v>
      </c>
      <c r="J80" s="53"/>
    </row>
    <row r="81" spans="2:10" ht="14.25" customHeight="1">
      <c r="B81" s="27"/>
      <c r="C81" s="136"/>
      <c r="D81" s="28">
        <f t="shared" si="3"/>
      </c>
      <c r="E81" s="139"/>
      <c r="F81" s="27"/>
      <c r="G81" s="45">
        <f t="shared" si="4"/>
      </c>
      <c r="H81" s="118">
        <f t="shared" si="5"/>
        <v>0</v>
      </c>
      <c r="I81" s="281"/>
      <c r="J81" s="53"/>
    </row>
    <row r="82" spans="2:10" ht="14.25" customHeight="1">
      <c r="B82" s="30">
        <v>28</v>
      </c>
      <c r="C82" s="137"/>
      <c r="D82" s="114">
        <f t="shared" si="3"/>
      </c>
      <c r="E82" s="140"/>
      <c r="F82" s="115">
        <v>28</v>
      </c>
      <c r="G82" s="116">
        <f t="shared" si="4"/>
      </c>
      <c r="H82" s="119">
        <f t="shared" si="5"/>
        <v>0</v>
      </c>
      <c r="I82" s="280" t="str">
        <f>IF(H82="","",本校名)</f>
        <v>石部</v>
      </c>
      <c r="J82" s="53"/>
    </row>
    <row r="83" spans="2:10" ht="14.25" customHeight="1">
      <c r="B83" s="27"/>
      <c r="C83" s="136"/>
      <c r="D83" s="28">
        <f t="shared" si="3"/>
      </c>
      <c r="E83" s="139"/>
      <c r="F83" s="27"/>
      <c r="G83" s="45">
        <f t="shared" si="4"/>
      </c>
      <c r="H83" s="118">
        <f t="shared" si="5"/>
        <v>0</v>
      </c>
      <c r="I83" s="281"/>
      <c r="J83" s="53"/>
    </row>
    <row r="84" spans="2:10" ht="14.25" customHeight="1">
      <c r="B84" s="30">
        <v>29</v>
      </c>
      <c r="C84" s="137"/>
      <c r="D84" s="114">
        <f t="shared" si="3"/>
      </c>
      <c r="E84" s="140"/>
      <c r="F84" s="115">
        <v>29</v>
      </c>
      <c r="G84" s="116">
        <f t="shared" si="4"/>
      </c>
      <c r="H84" s="119">
        <f t="shared" si="5"/>
        <v>0</v>
      </c>
      <c r="I84" s="280" t="str">
        <f>IF(H84="","",本校名)</f>
        <v>石部</v>
      </c>
      <c r="J84" s="53"/>
    </row>
    <row r="85" spans="2:10" ht="14.25" customHeight="1">
      <c r="B85" s="27"/>
      <c r="C85" s="136"/>
      <c r="D85" s="28">
        <f t="shared" si="3"/>
      </c>
      <c r="E85" s="139"/>
      <c r="F85" s="27"/>
      <c r="G85" s="45">
        <f t="shared" si="4"/>
      </c>
      <c r="H85" s="118">
        <f t="shared" si="5"/>
        <v>0</v>
      </c>
      <c r="I85" s="281"/>
      <c r="J85" s="53"/>
    </row>
    <row r="86" spans="2:10" ht="14.25" customHeight="1">
      <c r="B86" s="30">
        <v>30</v>
      </c>
      <c r="C86" s="137"/>
      <c r="D86" s="114">
        <f t="shared" si="3"/>
      </c>
      <c r="E86" s="140"/>
      <c r="F86" s="115">
        <v>30</v>
      </c>
      <c r="G86" s="116">
        <f t="shared" si="4"/>
      </c>
      <c r="H86" s="119">
        <f t="shared" si="5"/>
        <v>0</v>
      </c>
      <c r="I86" s="280" t="str">
        <f>IF(H86="","",本校名)</f>
        <v>石部</v>
      </c>
      <c r="J86" s="53"/>
    </row>
    <row r="87" spans="2:10" ht="14.25" customHeight="1" thickBot="1">
      <c r="B87" s="31"/>
      <c r="C87" s="136"/>
      <c r="D87" s="28">
        <f t="shared" si="3"/>
      </c>
      <c r="E87" s="139"/>
      <c r="F87" s="27"/>
      <c r="G87" s="45">
        <f t="shared" si="4"/>
      </c>
      <c r="H87" s="118">
        <f t="shared" si="5"/>
        <v>0</v>
      </c>
      <c r="I87" s="281"/>
      <c r="J87" s="53"/>
    </row>
    <row r="88" spans="2:10" ht="24.75" customHeight="1">
      <c r="B88" s="59" t="s">
        <v>4</v>
      </c>
      <c r="C88" s="58"/>
      <c r="D88" s="58"/>
      <c r="E88" s="58"/>
      <c r="F88" s="58"/>
      <c r="G88" s="58"/>
      <c r="H88" s="58"/>
      <c r="I88" s="58"/>
      <c r="J88" s="44"/>
    </row>
    <row r="89" spans="3:8" ht="24.75" customHeight="1">
      <c r="C89" s="8"/>
      <c r="D89" s="8"/>
      <c r="E89" s="8" t="s">
        <v>34</v>
      </c>
      <c r="H89" s="8"/>
    </row>
    <row r="90" spans="5:10" ht="24.75" customHeight="1">
      <c r="E90" s="50" t="str">
        <f>本校名&amp;"高等学校長"</f>
        <v>石部高等学校長</v>
      </c>
      <c r="H90" s="50"/>
      <c r="I90" s="55" t="s">
        <v>15</v>
      </c>
      <c r="J90" s="9"/>
    </row>
  </sheetData>
  <sheetProtection/>
  <mergeCells count="33">
    <mergeCell ref="I86:I87"/>
    <mergeCell ref="I78:I79"/>
    <mergeCell ref="I80:I81"/>
    <mergeCell ref="I82:I83"/>
    <mergeCell ref="I84:I85"/>
    <mergeCell ref="I70:I71"/>
    <mergeCell ref="I72:I73"/>
    <mergeCell ref="I74:I75"/>
    <mergeCell ref="I76:I77"/>
    <mergeCell ref="I62:I63"/>
    <mergeCell ref="I64:I65"/>
    <mergeCell ref="I25:I26"/>
    <mergeCell ref="I27:I28"/>
    <mergeCell ref="I29:I30"/>
    <mergeCell ref="I31:I32"/>
    <mergeCell ref="I66:I67"/>
    <mergeCell ref="I68:I69"/>
    <mergeCell ref="I33:I34"/>
    <mergeCell ref="I35:I36"/>
    <mergeCell ref="I37:I38"/>
    <mergeCell ref="I39:I40"/>
    <mergeCell ref="I41:I42"/>
    <mergeCell ref="B48:I48"/>
    <mergeCell ref="I58:I59"/>
    <mergeCell ref="I60:I61"/>
    <mergeCell ref="I21:I22"/>
    <mergeCell ref="I23:I24"/>
    <mergeCell ref="B2:I2"/>
    <mergeCell ref="B3:I3"/>
    <mergeCell ref="I13:I14"/>
    <mergeCell ref="I15:I16"/>
    <mergeCell ref="I17:I18"/>
    <mergeCell ref="I19:I20"/>
  </mergeCells>
  <dataValidations count="3">
    <dataValidation type="list" allowBlank="1" sqref="C13:C42 C9 C58:C87 C54">
      <formula1>リスト</formula1>
    </dataValidation>
    <dataValidation allowBlank="1" sqref="H13:H42 F9 H58:H87 D47 F54"/>
    <dataValidation type="list" allowBlank="1" sqref="B3:D3 B48:D48">
      <formula1>Ｄ種目</formula1>
    </dataValidation>
  </dataValidations>
  <hyperlinks>
    <hyperlink ref="A6" location="基礎データ入力!A1" display="基礎データ入力へ"/>
    <hyperlink ref="A51" location="基礎データ入力!A1" display="基礎データ入力へ"/>
  </hyperlinks>
  <printOptions/>
  <pageMargins left="0.787" right="0.787" top="0.984" bottom="0.984" header="0.512" footer="0.512"/>
  <pageSetup horizontalDpi="300" verticalDpi="300" orientation="portrait" paperSize="9" r:id="rId4"/>
  <rowBreaks count="1" manualBreakCount="1">
    <brk id="45" min="1" max="8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>
    <tabColor indexed="42"/>
  </sheetPr>
  <dimension ref="A1:CK68"/>
  <sheetViews>
    <sheetView showZeros="0" view="pageBreakPreview" zoomScaleSheetLayoutView="100" zoomScalePageLayoutView="0" workbookViewId="0" topLeftCell="A1">
      <selection activeCell="B2" sqref="B2:I69"/>
    </sheetView>
  </sheetViews>
  <sheetFormatPr defaultColWidth="10.58203125" defaultRowHeight="18"/>
  <cols>
    <col min="1" max="1" width="15.91015625" style="18" customWidth="1"/>
    <col min="2" max="2" width="3.83203125" style="18" customWidth="1"/>
    <col min="3" max="3" width="14" style="18" customWidth="1"/>
    <col min="4" max="4" width="4.33203125" style="18" customWidth="1"/>
    <col min="5" max="5" width="12.41015625" style="18" customWidth="1"/>
    <col min="6" max="6" width="2.33203125" style="18" customWidth="1"/>
    <col min="7" max="7" width="7.33203125" style="18" customWidth="1"/>
    <col min="8" max="8" width="9.16015625" style="18" customWidth="1"/>
    <col min="9" max="9" width="5.66015625" style="18" customWidth="1"/>
    <col min="10" max="10" width="12.91015625" style="19" customWidth="1"/>
    <col min="11" max="11" width="7.91015625" style="19" customWidth="1"/>
    <col min="12" max="16384" width="10.58203125" style="18" customWidth="1"/>
  </cols>
  <sheetData>
    <row r="1" ht="18">
      <c r="J1" s="169"/>
    </row>
    <row r="2" spans="1:12" s="42" customFormat="1" ht="22.5">
      <c r="A2" s="166" t="s">
        <v>376</v>
      </c>
      <c r="B2" s="275" t="str">
        <f>"平成"&amp;年度&amp;"年度  "&amp;"滋賀県秋季高校総体ﾃﾆｽ競技大会"</f>
        <v>平成25年度  滋賀県秋季高校総体ﾃﾆｽ競技大会</v>
      </c>
      <c r="C2" s="276"/>
      <c r="D2" s="276"/>
      <c r="E2" s="276"/>
      <c r="F2" s="276"/>
      <c r="G2" s="276"/>
      <c r="H2" s="276"/>
      <c r="I2" s="276"/>
      <c r="J2" s="52">
        <f>VLOOKUP(本校名,'選手Code入力'!$N$6:$O$41,2,0)</f>
        <v>14</v>
      </c>
      <c r="K2" s="52"/>
      <c r="L2" s="47"/>
    </row>
    <row r="3" spans="1:19" s="42" customFormat="1" ht="29.25" customHeight="1">
      <c r="A3" s="165"/>
      <c r="B3" s="278" t="s">
        <v>373</v>
      </c>
      <c r="C3" s="278"/>
      <c r="D3" s="278"/>
      <c r="E3" s="279"/>
      <c r="F3" s="279"/>
      <c r="G3" s="279"/>
      <c r="H3" s="279"/>
      <c r="I3" s="279"/>
      <c r="J3" s="61"/>
      <c r="K3" s="61"/>
      <c r="L3" s="60"/>
      <c r="M3" s="60"/>
      <c r="N3" s="60"/>
      <c r="O3" s="60"/>
      <c r="P3" s="60"/>
      <c r="Q3" s="60"/>
      <c r="R3" s="60"/>
      <c r="S3" s="60"/>
    </row>
    <row r="4" ht="11.25" customHeight="1">
      <c r="A4" s="42"/>
    </row>
    <row r="5" spans="2:11" ht="24.75" customHeight="1" thickBot="1">
      <c r="B5" s="62" t="str">
        <f>"学校名   "&amp;本校名&amp;"高等学校"</f>
        <v>学校名   石部高等学校</v>
      </c>
      <c r="C5" s="15"/>
      <c r="D5" s="15"/>
      <c r="E5" s="15"/>
      <c r="F5" s="14" t="str">
        <f>"顧問名　　　"&amp;顧問名</f>
        <v>顧問名　　　</v>
      </c>
      <c r="G5" s="15"/>
      <c r="H5" s="15"/>
      <c r="I5" s="15"/>
      <c r="J5" s="36"/>
      <c r="K5" s="36"/>
    </row>
    <row r="6" spans="1:87" ht="11.25" customHeight="1" thickBot="1" thickTop="1">
      <c r="A6" s="104" t="s">
        <v>21</v>
      </c>
      <c r="CB6" s="62"/>
      <c r="CC6" s="62"/>
      <c r="CD6" s="62"/>
      <c r="CE6" s="62"/>
      <c r="CF6" s="62"/>
      <c r="CG6" s="62"/>
      <c r="CH6" s="62"/>
      <c r="CI6" s="62"/>
    </row>
    <row r="7" spans="2:89" ht="24.75" customHeight="1" thickBot="1" thickTop="1">
      <c r="B7" s="15" t="str">
        <f>"所在地　　　"&amp;所在地</f>
        <v>所在地　　　湖南市丸山2丁目3-1</v>
      </c>
      <c r="C7" s="15"/>
      <c r="D7" s="15"/>
      <c r="E7" s="15"/>
      <c r="F7" s="14" t="str">
        <f>"電話番号　"&amp;電話番号</f>
        <v>電話番号　0748-77-0311</v>
      </c>
      <c r="G7" s="15"/>
      <c r="H7" s="15"/>
      <c r="I7" s="15"/>
      <c r="J7" s="36"/>
      <c r="K7" s="36"/>
      <c r="CA7" s="20"/>
      <c r="CB7" s="20"/>
      <c r="CC7" s="20"/>
      <c r="CD7" s="20"/>
      <c r="CE7" s="20"/>
      <c r="CF7" s="20"/>
      <c r="CG7" s="20"/>
      <c r="CH7" s="21"/>
      <c r="CI7" s="19"/>
      <c r="CJ7" s="19"/>
      <c r="CK7" s="19"/>
    </row>
    <row r="8" spans="2:88" ht="16.5" customHeight="1" thickBot="1" thickTop="1">
      <c r="B8" s="79" t="s">
        <v>22</v>
      </c>
      <c r="C8" s="37"/>
      <c r="D8" s="37"/>
      <c r="E8" s="37"/>
      <c r="F8" s="37"/>
      <c r="G8" s="37"/>
      <c r="H8" s="37"/>
      <c r="I8" s="36"/>
      <c r="J8" s="36"/>
      <c r="K8" s="36"/>
      <c r="CB8" s="16"/>
      <c r="CC8" s="16"/>
      <c r="CD8" s="16"/>
      <c r="CE8" s="16"/>
      <c r="CF8" s="16"/>
      <c r="CG8" s="16"/>
      <c r="CH8" s="16"/>
      <c r="CI8" s="16"/>
      <c r="CJ8" s="16"/>
    </row>
    <row r="9" spans="1:13" ht="21" customHeight="1" thickBot="1" thickTop="1">
      <c r="A9"/>
      <c r="B9" s="98">
        <v>3</v>
      </c>
      <c r="C9" s="99" t="s">
        <v>27</v>
      </c>
      <c r="D9" s="99">
        <v>2</v>
      </c>
      <c r="E9" s="100" t="s">
        <v>29</v>
      </c>
      <c r="F9" s="101">
        <v>3</v>
      </c>
      <c r="G9" s="102">
        <v>210101</v>
      </c>
      <c r="H9" s="99" t="s">
        <v>27</v>
      </c>
      <c r="I9" s="103" t="s">
        <v>28</v>
      </c>
      <c r="J9" s="76"/>
      <c r="K9" s="77"/>
      <c r="L9" s="78"/>
      <c r="M9" s="51"/>
    </row>
    <row r="10" ht="11.25" customHeight="1"/>
    <row r="11" spans="2:12" ht="24.75" customHeight="1">
      <c r="B11" s="86" t="s">
        <v>0</v>
      </c>
      <c r="C11" s="87" t="s">
        <v>9</v>
      </c>
      <c r="D11" s="87" t="s">
        <v>23</v>
      </c>
      <c r="E11" s="88" t="s">
        <v>24</v>
      </c>
      <c r="F11" s="111" t="s">
        <v>25</v>
      </c>
      <c r="G11" s="89" t="s">
        <v>26</v>
      </c>
      <c r="H11" s="87" t="s">
        <v>33</v>
      </c>
      <c r="I11" s="90" t="s">
        <v>3</v>
      </c>
      <c r="J11" s="33"/>
      <c r="K11" s="33"/>
      <c r="L11" s="19"/>
    </row>
    <row r="12" spans="2:12" ht="21.75" customHeight="1">
      <c r="B12" s="84">
        <v>1</v>
      </c>
      <c r="C12" s="142"/>
      <c r="D12" s="85">
        <f>IF(ISERROR(VLOOKUP(H12,名前コード,2,0)),"",VLOOKUP(H12,名前コード,2,0))</f>
      </c>
      <c r="E12" s="144"/>
      <c r="F12" s="108">
        <v>1</v>
      </c>
      <c r="G12" s="112">
        <f>IF(C12="","",VLOOKUP(C12,名前,4,0))</f>
      </c>
      <c r="H12" s="106">
        <f>C12</f>
        <v>0</v>
      </c>
      <c r="I12" s="93">
        <f>IF(C12="","",本校名)</f>
      </c>
      <c r="J12" s="53"/>
      <c r="K12" s="18"/>
      <c r="L12" s="51"/>
    </row>
    <row r="13" spans="2:12" ht="21.75" customHeight="1">
      <c r="B13" s="81">
        <v>2</v>
      </c>
      <c r="C13" s="142"/>
      <c r="D13" s="80">
        <f>IF(ISERROR(VLOOKUP(H13,名前コード,2,0)),"",VLOOKUP(H13,名前コード,2,0))</f>
      </c>
      <c r="E13" s="145"/>
      <c r="F13" s="109">
        <v>2</v>
      </c>
      <c r="G13" s="91">
        <f aca="true" t="shared" si="0" ref="G13:G31">IF(C13="","",VLOOKUP(C13,名前,4,0))</f>
      </c>
      <c r="H13" s="91">
        <f aca="true" t="shared" si="1" ref="H13:H31">C13</f>
        <v>0</v>
      </c>
      <c r="I13" s="94">
        <f aca="true" t="shared" si="2" ref="I13:I31">IF(C13="","",本校名)</f>
      </c>
      <c r="J13" s="53"/>
      <c r="K13" s="18"/>
      <c r="L13" s="19"/>
    </row>
    <row r="14" spans="2:12" ht="21.75" customHeight="1">
      <c r="B14" s="81">
        <v>3</v>
      </c>
      <c r="C14" s="142"/>
      <c r="D14" s="80">
        <f aca="true" t="shared" si="3" ref="D14:D31">IF(ISERROR(VLOOKUP(H14,名前コード,2,0)),"",VLOOKUP(H14,名前コード,2,0))</f>
      </c>
      <c r="E14" s="145"/>
      <c r="F14" s="109">
        <v>3</v>
      </c>
      <c r="G14" s="91">
        <f t="shared" si="0"/>
      </c>
      <c r="H14" s="91">
        <f t="shared" si="1"/>
        <v>0</v>
      </c>
      <c r="I14" s="94">
        <f t="shared" si="2"/>
      </c>
      <c r="J14" s="53"/>
      <c r="K14" s="18"/>
      <c r="L14" s="19"/>
    </row>
    <row r="15" spans="2:12" ht="21.75" customHeight="1">
      <c r="B15" s="81">
        <v>4</v>
      </c>
      <c r="C15" s="142"/>
      <c r="D15" s="80">
        <f t="shared" si="3"/>
      </c>
      <c r="E15" s="145"/>
      <c r="F15" s="109">
        <v>4</v>
      </c>
      <c r="G15" s="91">
        <f t="shared" si="0"/>
      </c>
      <c r="H15" s="91">
        <f t="shared" si="1"/>
        <v>0</v>
      </c>
      <c r="I15" s="94">
        <f t="shared" si="2"/>
      </c>
      <c r="J15" s="53"/>
      <c r="K15" s="18"/>
      <c r="L15" s="19"/>
    </row>
    <row r="16" spans="2:12" ht="21.75" customHeight="1">
      <c r="B16" s="81">
        <v>5</v>
      </c>
      <c r="C16" s="142"/>
      <c r="D16" s="80">
        <f t="shared" si="3"/>
      </c>
      <c r="E16" s="145"/>
      <c r="F16" s="109">
        <v>5</v>
      </c>
      <c r="G16" s="91">
        <f t="shared" si="0"/>
      </c>
      <c r="H16" s="91">
        <f t="shared" si="1"/>
        <v>0</v>
      </c>
      <c r="I16" s="94">
        <f t="shared" si="2"/>
      </c>
      <c r="J16" s="53"/>
      <c r="K16" s="18"/>
      <c r="L16" s="19"/>
    </row>
    <row r="17" spans="2:12" ht="21.75" customHeight="1">
      <c r="B17" s="81">
        <v>6</v>
      </c>
      <c r="C17" s="142"/>
      <c r="D17" s="80">
        <f t="shared" si="3"/>
      </c>
      <c r="E17" s="145"/>
      <c r="F17" s="109">
        <v>6</v>
      </c>
      <c r="G17" s="91">
        <f t="shared" si="0"/>
      </c>
      <c r="H17" s="91">
        <f t="shared" si="1"/>
        <v>0</v>
      </c>
      <c r="I17" s="94">
        <f t="shared" si="2"/>
      </c>
      <c r="J17" s="53"/>
      <c r="K17" s="18"/>
      <c r="L17" s="19"/>
    </row>
    <row r="18" spans="2:12" ht="21.75" customHeight="1">
      <c r="B18" s="81">
        <v>7</v>
      </c>
      <c r="C18" s="142"/>
      <c r="D18" s="80">
        <f t="shared" si="3"/>
      </c>
      <c r="E18" s="145"/>
      <c r="F18" s="109">
        <v>7</v>
      </c>
      <c r="G18" s="91">
        <f t="shared" si="0"/>
      </c>
      <c r="H18" s="91">
        <f t="shared" si="1"/>
        <v>0</v>
      </c>
      <c r="I18" s="94">
        <f t="shared" si="2"/>
      </c>
      <c r="J18" s="53"/>
      <c r="K18" s="18"/>
      <c r="L18" s="19"/>
    </row>
    <row r="19" spans="2:12" ht="21.75" customHeight="1" thickBot="1">
      <c r="B19" s="248">
        <v>8</v>
      </c>
      <c r="C19" s="249"/>
      <c r="D19" s="250">
        <f t="shared" si="3"/>
      </c>
      <c r="E19" s="251"/>
      <c r="F19" s="252">
        <v>8</v>
      </c>
      <c r="G19" s="253">
        <f t="shared" si="0"/>
      </c>
      <c r="H19" s="253">
        <f t="shared" si="1"/>
        <v>0</v>
      </c>
      <c r="I19" s="254">
        <f t="shared" si="2"/>
      </c>
      <c r="J19" s="53"/>
      <c r="K19" s="18"/>
      <c r="L19" s="19"/>
    </row>
    <row r="20" spans="2:12" ht="21.75" customHeight="1">
      <c r="B20" s="84">
        <v>9</v>
      </c>
      <c r="C20" s="141"/>
      <c r="D20" s="85">
        <f t="shared" si="3"/>
      </c>
      <c r="E20" s="144"/>
      <c r="F20" s="247">
        <v>9</v>
      </c>
      <c r="G20" s="106">
        <f t="shared" si="0"/>
      </c>
      <c r="H20" s="106">
        <f t="shared" si="1"/>
        <v>0</v>
      </c>
      <c r="I20" s="93">
        <f t="shared" si="2"/>
      </c>
      <c r="J20" s="53"/>
      <c r="K20" s="18"/>
      <c r="L20" s="19"/>
    </row>
    <row r="21" spans="2:12" ht="21.75" customHeight="1">
      <c r="B21" s="81">
        <v>10</v>
      </c>
      <c r="C21" s="142"/>
      <c r="D21" s="80">
        <f t="shared" si="3"/>
      </c>
      <c r="E21" s="145"/>
      <c r="F21" s="109">
        <v>10</v>
      </c>
      <c r="G21" s="91">
        <f t="shared" si="0"/>
      </c>
      <c r="H21" s="91">
        <f t="shared" si="1"/>
        <v>0</v>
      </c>
      <c r="I21" s="94">
        <f t="shared" si="2"/>
      </c>
      <c r="J21" s="53"/>
      <c r="K21" s="18"/>
      <c r="L21" s="19"/>
    </row>
    <row r="22" spans="2:12" ht="21.75" customHeight="1">
      <c r="B22" s="81">
        <v>11</v>
      </c>
      <c r="C22" s="142"/>
      <c r="D22" s="80">
        <f t="shared" si="3"/>
      </c>
      <c r="E22" s="145"/>
      <c r="F22" s="109">
        <v>11</v>
      </c>
      <c r="G22" s="91">
        <f t="shared" si="0"/>
      </c>
      <c r="H22" s="91">
        <f t="shared" si="1"/>
        <v>0</v>
      </c>
      <c r="I22" s="94">
        <f t="shared" si="2"/>
      </c>
      <c r="J22" s="53"/>
      <c r="K22" s="18"/>
      <c r="L22" s="19"/>
    </row>
    <row r="23" spans="2:12" ht="21.75" customHeight="1">
      <c r="B23" s="81">
        <v>12</v>
      </c>
      <c r="C23" s="142"/>
      <c r="D23" s="80">
        <f t="shared" si="3"/>
      </c>
      <c r="E23" s="145"/>
      <c r="F23" s="109">
        <v>12</v>
      </c>
      <c r="G23" s="91">
        <f t="shared" si="0"/>
      </c>
      <c r="H23" s="91">
        <f t="shared" si="1"/>
        <v>0</v>
      </c>
      <c r="I23" s="94">
        <f t="shared" si="2"/>
      </c>
      <c r="J23" s="53"/>
      <c r="K23" s="18"/>
      <c r="L23" s="19"/>
    </row>
    <row r="24" spans="2:12" ht="21.75" customHeight="1">
      <c r="B24" s="81">
        <v>13</v>
      </c>
      <c r="C24" s="142"/>
      <c r="D24" s="80">
        <f t="shared" si="3"/>
      </c>
      <c r="E24" s="145"/>
      <c r="F24" s="109">
        <v>13</v>
      </c>
      <c r="G24" s="91">
        <f t="shared" si="0"/>
      </c>
      <c r="H24" s="91">
        <f t="shared" si="1"/>
        <v>0</v>
      </c>
      <c r="I24" s="94">
        <f t="shared" si="2"/>
      </c>
      <c r="J24" s="53"/>
      <c r="K24" s="18"/>
      <c r="L24" s="19"/>
    </row>
    <row r="25" spans="2:12" ht="21.75" customHeight="1">
      <c r="B25" s="81">
        <v>14</v>
      </c>
      <c r="C25" s="142"/>
      <c r="D25" s="80">
        <f t="shared" si="3"/>
      </c>
      <c r="E25" s="145"/>
      <c r="F25" s="109">
        <v>14</v>
      </c>
      <c r="G25" s="91">
        <f t="shared" si="0"/>
      </c>
      <c r="H25" s="91">
        <f t="shared" si="1"/>
        <v>0</v>
      </c>
      <c r="I25" s="94">
        <f t="shared" si="2"/>
      </c>
      <c r="J25" s="53"/>
      <c r="K25" s="18"/>
      <c r="L25" s="19"/>
    </row>
    <row r="26" spans="2:12" ht="21.75" customHeight="1">
      <c r="B26" s="81">
        <v>15</v>
      </c>
      <c r="C26" s="142"/>
      <c r="D26" s="80">
        <f t="shared" si="3"/>
      </c>
      <c r="E26" s="145"/>
      <c r="F26" s="109">
        <v>15</v>
      </c>
      <c r="G26" s="91">
        <f t="shared" si="0"/>
      </c>
      <c r="H26" s="91">
        <f t="shared" si="1"/>
        <v>0</v>
      </c>
      <c r="I26" s="94">
        <f t="shared" si="2"/>
      </c>
      <c r="J26" s="53"/>
      <c r="K26" s="18"/>
      <c r="L26" s="19"/>
    </row>
    <row r="27" spans="2:12" ht="21.75" customHeight="1">
      <c r="B27" s="81">
        <v>16</v>
      </c>
      <c r="C27" s="142"/>
      <c r="D27" s="80">
        <f t="shared" si="3"/>
      </c>
      <c r="E27" s="145"/>
      <c r="F27" s="109">
        <v>16</v>
      </c>
      <c r="G27" s="91">
        <f t="shared" si="0"/>
      </c>
      <c r="H27" s="91">
        <f t="shared" si="1"/>
        <v>0</v>
      </c>
      <c r="I27" s="94">
        <f t="shared" si="2"/>
      </c>
      <c r="J27" s="53"/>
      <c r="K27" s="18"/>
      <c r="L27" s="19"/>
    </row>
    <row r="28" spans="2:12" ht="21.75" customHeight="1">
      <c r="B28" s="81">
        <v>17</v>
      </c>
      <c r="C28" s="142"/>
      <c r="D28" s="80">
        <f t="shared" si="3"/>
      </c>
      <c r="E28" s="145"/>
      <c r="F28" s="109">
        <v>17</v>
      </c>
      <c r="G28" s="91">
        <f t="shared" si="0"/>
      </c>
      <c r="H28" s="91">
        <f t="shared" si="1"/>
        <v>0</v>
      </c>
      <c r="I28" s="94">
        <f t="shared" si="2"/>
      </c>
      <c r="J28" s="53"/>
      <c r="K28" s="18"/>
      <c r="L28" s="19"/>
    </row>
    <row r="29" spans="2:12" ht="21.75" customHeight="1">
      <c r="B29" s="81">
        <v>18</v>
      </c>
      <c r="C29" s="142"/>
      <c r="D29" s="80">
        <f t="shared" si="3"/>
      </c>
      <c r="E29" s="145"/>
      <c r="F29" s="109">
        <v>18</v>
      </c>
      <c r="G29" s="91">
        <f t="shared" si="0"/>
      </c>
      <c r="H29" s="91">
        <f t="shared" si="1"/>
        <v>0</v>
      </c>
      <c r="I29" s="94">
        <f t="shared" si="2"/>
      </c>
      <c r="J29" s="53"/>
      <c r="K29" s="18"/>
      <c r="L29" s="19"/>
    </row>
    <row r="30" spans="2:12" ht="21.75" customHeight="1">
      <c r="B30" s="81">
        <v>19</v>
      </c>
      <c r="C30" s="142"/>
      <c r="D30" s="80">
        <f t="shared" si="3"/>
      </c>
      <c r="E30" s="145"/>
      <c r="F30" s="109">
        <v>19</v>
      </c>
      <c r="G30" s="91">
        <f t="shared" si="0"/>
      </c>
      <c r="H30" s="91">
        <f t="shared" si="1"/>
        <v>0</v>
      </c>
      <c r="I30" s="94">
        <f t="shared" si="2"/>
      </c>
      <c r="J30" s="53"/>
      <c r="K30" s="18"/>
      <c r="L30" s="19"/>
    </row>
    <row r="31" spans="2:12" ht="21.75" customHeight="1">
      <c r="B31" s="82">
        <v>20</v>
      </c>
      <c r="C31" s="143"/>
      <c r="D31" s="83">
        <f t="shared" si="3"/>
      </c>
      <c r="E31" s="146"/>
      <c r="F31" s="110">
        <v>20</v>
      </c>
      <c r="G31" s="92">
        <f t="shared" si="0"/>
      </c>
      <c r="H31" s="92">
        <f t="shared" si="1"/>
        <v>0</v>
      </c>
      <c r="I31" s="95">
        <f t="shared" si="2"/>
      </c>
      <c r="J31" s="53"/>
      <c r="K31" s="18"/>
      <c r="L31" s="19"/>
    </row>
    <row r="32" spans="2:11" ht="24.75" customHeight="1">
      <c r="B32" s="277" t="s">
        <v>4</v>
      </c>
      <c r="C32" s="277"/>
      <c r="D32" s="277"/>
      <c r="E32" s="277"/>
      <c r="F32" s="277"/>
      <c r="G32" s="277"/>
      <c r="H32" s="277"/>
      <c r="I32" s="277"/>
      <c r="J32" s="44"/>
      <c r="K32" s="44"/>
    </row>
    <row r="33" spans="3:10" ht="17.25">
      <c r="C33" s="8"/>
      <c r="F33" s="107" t="s">
        <v>34</v>
      </c>
      <c r="G33" s="49"/>
      <c r="H33" s="49"/>
      <c r="I33" s="8"/>
      <c r="J33" s="54"/>
    </row>
    <row r="34" spans="3:10" ht="24" customHeight="1">
      <c r="C34" s="50"/>
      <c r="D34" s="50" t="str">
        <f>本校名&amp;"高等学校長"</f>
        <v>石部高等学校長</v>
      </c>
      <c r="G34" s="49"/>
      <c r="H34" s="50"/>
      <c r="I34" s="55" t="s">
        <v>42</v>
      </c>
      <c r="J34" s="36"/>
    </row>
    <row r="35" ht="17.25"/>
    <row r="36" spans="1:12" s="42" customFormat="1" ht="22.5">
      <c r="A36" s="150" t="s">
        <v>46</v>
      </c>
      <c r="B36" s="275" t="str">
        <f>$B$2</f>
        <v>平成25年度  滋賀県秋季高校総体ﾃﾆｽ競技大会</v>
      </c>
      <c r="C36" s="276"/>
      <c r="D36" s="276"/>
      <c r="E36" s="276"/>
      <c r="F36" s="276"/>
      <c r="G36" s="276"/>
      <c r="H36" s="276"/>
      <c r="I36" s="276"/>
      <c r="J36" s="52"/>
      <c r="K36" s="52"/>
      <c r="L36" s="47"/>
    </row>
    <row r="37" spans="1:19" s="42" customFormat="1" ht="29.25" customHeight="1">
      <c r="A37" s="165" t="s">
        <v>47</v>
      </c>
      <c r="B37" s="278" t="s">
        <v>373</v>
      </c>
      <c r="C37" s="278"/>
      <c r="D37" s="278"/>
      <c r="E37" s="279"/>
      <c r="F37" s="279"/>
      <c r="G37" s="279"/>
      <c r="H37" s="279"/>
      <c r="I37" s="279"/>
      <c r="J37" s="61"/>
      <c r="K37" s="61"/>
      <c r="L37" s="60"/>
      <c r="M37" s="60"/>
      <c r="N37" s="60"/>
      <c r="O37" s="60"/>
      <c r="P37" s="60"/>
      <c r="Q37" s="60"/>
      <c r="R37" s="60"/>
      <c r="S37" s="60"/>
    </row>
    <row r="38" ht="11.25" customHeight="1">
      <c r="A38" s="42"/>
    </row>
    <row r="39" spans="2:11" ht="24.75" customHeight="1" thickBot="1">
      <c r="B39" s="62" t="str">
        <f>"学校名   "&amp;本校名&amp;"高等学校"</f>
        <v>学校名   石部高等学校</v>
      </c>
      <c r="C39" s="15"/>
      <c r="D39" s="15"/>
      <c r="E39" s="15"/>
      <c r="F39" s="14" t="str">
        <f>"顧問名　　　"&amp;顧問名</f>
        <v>顧問名　　　</v>
      </c>
      <c r="G39" s="15"/>
      <c r="H39" s="15"/>
      <c r="I39" s="15"/>
      <c r="J39" s="36"/>
      <c r="K39" s="36"/>
    </row>
    <row r="40" spans="1:87" ht="11.25" customHeight="1" thickBot="1" thickTop="1">
      <c r="A40" s="104" t="s">
        <v>21</v>
      </c>
      <c r="CB40" s="62"/>
      <c r="CC40" s="62"/>
      <c r="CD40" s="62"/>
      <c r="CE40" s="62"/>
      <c r="CF40" s="62"/>
      <c r="CG40" s="62"/>
      <c r="CH40" s="62"/>
      <c r="CI40" s="62"/>
    </row>
    <row r="41" spans="2:89" ht="24.75" customHeight="1" thickBot="1" thickTop="1">
      <c r="B41" s="15" t="str">
        <f>"所在地　　　"&amp;所在地</f>
        <v>所在地　　　湖南市丸山2丁目3-1</v>
      </c>
      <c r="C41" s="15"/>
      <c r="D41" s="15"/>
      <c r="E41" s="15"/>
      <c r="F41" s="14" t="str">
        <f>"電話番号　"&amp;電話番号</f>
        <v>電話番号　0748-77-0311</v>
      </c>
      <c r="G41" s="15"/>
      <c r="H41" s="15"/>
      <c r="I41" s="15"/>
      <c r="J41" s="36"/>
      <c r="K41" s="36"/>
      <c r="CA41" s="20"/>
      <c r="CB41" s="20"/>
      <c r="CC41" s="20"/>
      <c r="CD41" s="20"/>
      <c r="CE41" s="20"/>
      <c r="CF41" s="20"/>
      <c r="CG41" s="20"/>
      <c r="CH41" s="21"/>
      <c r="CI41" s="19"/>
      <c r="CJ41" s="19"/>
      <c r="CK41" s="19"/>
    </row>
    <row r="42" spans="2:88" ht="16.5" customHeight="1" thickBot="1" thickTop="1">
      <c r="B42" s="79" t="s">
        <v>22</v>
      </c>
      <c r="C42" s="37"/>
      <c r="D42" s="37"/>
      <c r="E42" s="37"/>
      <c r="F42" s="37"/>
      <c r="G42" s="37"/>
      <c r="H42" s="37"/>
      <c r="I42" s="36"/>
      <c r="J42" s="36"/>
      <c r="K42" s="36"/>
      <c r="CB42" s="16"/>
      <c r="CC42" s="16"/>
      <c r="CD42" s="16"/>
      <c r="CE42" s="16"/>
      <c r="CF42" s="16"/>
      <c r="CG42" s="16"/>
      <c r="CH42" s="16"/>
      <c r="CI42" s="16"/>
      <c r="CJ42" s="16"/>
    </row>
    <row r="43" spans="1:13" ht="21" customHeight="1" thickBot="1" thickTop="1">
      <c r="A43"/>
      <c r="B43" s="98">
        <v>3</v>
      </c>
      <c r="C43" s="99" t="s">
        <v>27</v>
      </c>
      <c r="D43" s="99">
        <v>2</v>
      </c>
      <c r="E43" s="100" t="s">
        <v>29</v>
      </c>
      <c r="F43" s="101">
        <v>3</v>
      </c>
      <c r="G43" s="102">
        <v>210101</v>
      </c>
      <c r="H43" s="99" t="s">
        <v>27</v>
      </c>
      <c r="I43" s="103" t="s">
        <v>28</v>
      </c>
      <c r="J43" s="76"/>
      <c r="K43" s="77"/>
      <c r="L43" s="78"/>
      <c r="M43" s="51"/>
    </row>
    <row r="44" ht="11.25" customHeight="1"/>
    <row r="45" spans="2:12" ht="24.75" customHeight="1">
      <c r="B45" s="86" t="s">
        <v>0</v>
      </c>
      <c r="C45" s="87" t="s">
        <v>9</v>
      </c>
      <c r="D45" s="87" t="s">
        <v>23</v>
      </c>
      <c r="E45" s="88" t="s">
        <v>24</v>
      </c>
      <c r="F45" s="111" t="s">
        <v>25</v>
      </c>
      <c r="G45" s="89" t="s">
        <v>26</v>
      </c>
      <c r="H45" s="87" t="s">
        <v>33</v>
      </c>
      <c r="I45" s="90" t="s">
        <v>3</v>
      </c>
      <c r="J45" s="33"/>
      <c r="K45" s="33"/>
      <c r="L45" s="19"/>
    </row>
    <row r="46" spans="2:12" ht="21.75" customHeight="1">
      <c r="B46" s="84">
        <v>21</v>
      </c>
      <c r="C46" s="141"/>
      <c r="D46" s="85">
        <f>IF(ISERROR(VLOOKUP(H46,名前コード,2,0)),"",VLOOKUP(H46,名前コード,2,0))</f>
      </c>
      <c r="E46" s="144"/>
      <c r="F46" s="108">
        <f>B46</f>
        <v>21</v>
      </c>
      <c r="G46" s="112">
        <f>IF(C46="","",VLOOKUP(C46,名前,4,0))</f>
      </c>
      <c r="H46" s="106">
        <f>C46</f>
        <v>0</v>
      </c>
      <c r="I46" s="93">
        <f>IF(C46="","",本校名)</f>
      </c>
      <c r="J46" s="53"/>
      <c r="K46" s="18"/>
      <c r="L46" s="51"/>
    </row>
    <row r="47" spans="2:12" ht="21.75" customHeight="1">
      <c r="B47" s="81">
        <f>B46+1</f>
        <v>22</v>
      </c>
      <c r="C47" s="142"/>
      <c r="D47" s="80">
        <f>IF(ISERROR(VLOOKUP(H47,名前コード,2,0)),"",VLOOKUP(H47,名前コード,2,0))</f>
      </c>
      <c r="E47" s="145"/>
      <c r="F47" s="109">
        <f>B47</f>
        <v>22</v>
      </c>
      <c r="G47" s="91">
        <f aca="true" t="shared" si="4" ref="G47:G65">IF(C47="","",VLOOKUP(C47,名前,4,0))</f>
      </c>
      <c r="H47" s="91">
        <f aca="true" t="shared" si="5" ref="H47:H65">C47</f>
        <v>0</v>
      </c>
      <c r="I47" s="94">
        <f aca="true" t="shared" si="6" ref="I47:I65">IF(C47="","",本校名)</f>
      </c>
      <c r="J47" s="53"/>
      <c r="K47" s="18"/>
      <c r="L47" s="19"/>
    </row>
    <row r="48" spans="2:12" ht="21.75" customHeight="1">
      <c r="B48" s="81">
        <f aca="true" t="shared" si="7" ref="B48:B64">B47+1</f>
        <v>23</v>
      </c>
      <c r="C48" s="142"/>
      <c r="D48" s="80">
        <f aca="true" t="shared" si="8" ref="D48:D65">IF(ISERROR(VLOOKUP(H48,名前コード,2,0)),"",VLOOKUP(H48,名前コード,2,0))</f>
      </c>
      <c r="E48" s="145"/>
      <c r="F48" s="109">
        <f aca="true" t="shared" si="9" ref="F48:F65">B48</f>
        <v>23</v>
      </c>
      <c r="G48" s="91">
        <f t="shared" si="4"/>
      </c>
      <c r="H48" s="91">
        <f t="shared" si="5"/>
        <v>0</v>
      </c>
      <c r="I48" s="94">
        <f t="shared" si="6"/>
      </c>
      <c r="J48" s="53"/>
      <c r="K48" s="18"/>
      <c r="L48" s="19"/>
    </row>
    <row r="49" spans="2:12" ht="21.75" customHeight="1">
      <c r="B49" s="81">
        <f t="shared" si="7"/>
        <v>24</v>
      </c>
      <c r="C49" s="142"/>
      <c r="D49" s="80">
        <f t="shared" si="8"/>
      </c>
      <c r="E49" s="145"/>
      <c r="F49" s="109">
        <f t="shared" si="9"/>
        <v>24</v>
      </c>
      <c r="G49" s="91">
        <f t="shared" si="4"/>
      </c>
      <c r="H49" s="91">
        <f t="shared" si="5"/>
        <v>0</v>
      </c>
      <c r="I49" s="94">
        <f t="shared" si="6"/>
      </c>
      <c r="J49" s="53"/>
      <c r="K49" s="18"/>
      <c r="L49" s="19"/>
    </row>
    <row r="50" spans="2:12" ht="21.75" customHeight="1">
      <c r="B50" s="81">
        <f t="shared" si="7"/>
        <v>25</v>
      </c>
      <c r="C50" s="142"/>
      <c r="D50" s="80">
        <f t="shared" si="8"/>
      </c>
      <c r="E50" s="145"/>
      <c r="F50" s="109">
        <f t="shared" si="9"/>
        <v>25</v>
      </c>
      <c r="G50" s="91">
        <f t="shared" si="4"/>
      </c>
      <c r="H50" s="91">
        <f t="shared" si="5"/>
        <v>0</v>
      </c>
      <c r="I50" s="94">
        <f t="shared" si="6"/>
      </c>
      <c r="J50" s="53"/>
      <c r="K50" s="18"/>
      <c r="L50" s="19"/>
    </row>
    <row r="51" spans="2:12" ht="21.75" customHeight="1">
      <c r="B51" s="81">
        <f t="shared" si="7"/>
        <v>26</v>
      </c>
      <c r="C51" s="142"/>
      <c r="D51" s="80">
        <f t="shared" si="8"/>
      </c>
      <c r="E51" s="145"/>
      <c r="F51" s="109">
        <f t="shared" si="9"/>
        <v>26</v>
      </c>
      <c r="G51" s="91">
        <f t="shared" si="4"/>
      </c>
      <c r="H51" s="91">
        <f t="shared" si="5"/>
        <v>0</v>
      </c>
      <c r="I51" s="94">
        <f t="shared" si="6"/>
      </c>
      <c r="J51" s="53"/>
      <c r="K51" s="18"/>
      <c r="L51" s="19"/>
    </row>
    <row r="52" spans="2:12" ht="21.75" customHeight="1">
      <c r="B52" s="81">
        <f t="shared" si="7"/>
        <v>27</v>
      </c>
      <c r="C52" s="142"/>
      <c r="D52" s="80">
        <f t="shared" si="8"/>
      </c>
      <c r="E52" s="145"/>
      <c r="F52" s="109">
        <f t="shared" si="9"/>
        <v>27</v>
      </c>
      <c r="G52" s="91">
        <f t="shared" si="4"/>
      </c>
      <c r="H52" s="91">
        <f t="shared" si="5"/>
        <v>0</v>
      </c>
      <c r="I52" s="94">
        <f t="shared" si="6"/>
      </c>
      <c r="J52" s="53"/>
      <c r="K52" s="18"/>
      <c r="L52" s="19"/>
    </row>
    <row r="53" spans="2:12" ht="21.75" customHeight="1">
      <c r="B53" s="81">
        <f t="shared" si="7"/>
        <v>28</v>
      </c>
      <c r="C53" s="142"/>
      <c r="D53" s="80">
        <f t="shared" si="8"/>
      </c>
      <c r="E53" s="145"/>
      <c r="F53" s="109">
        <f t="shared" si="9"/>
        <v>28</v>
      </c>
      <c r="G53" s="91">
        <f t="shared" si="4"/>
      </c>
      <c r="H53" s="91">
        <f t="shared" si="5"/>
        <v>0</v>
      </c>
      <c r="I53" s="94">
        <f t="shared" si="6"/>
      </c>
      <c r="J53" s="53"/>
      <c r="K53" s="18"/>
      <c r="L53" s="19"/>
    </row>
    <row r="54" spans="2:12" ht="21.75" customHeight="1">
      <c r="B54" s="81">
        <f t="shared" si="7"/>
        <v>29</v>
      </c>
      <c r="C54" s="142"/>
      <c r="D54" s="80">
        <f t="shared" si="8"/>
      </c>
      <c r="E54" s="145"/>
      <c r="F54" s="109">
        <f t="shared" si="9"/>
        <v>29</v>
      </c>
      <c r="G54" s="91">
        <f t="shared" si="4"/>
      </c>
      <c r="H54" s="91">
        <f t="shared" si="5"/>
        <v>0</v>
      </c>
      <c r="I54" s="94">
        <f t="shared" si="6"/>
      </c>
      <c r="J54" s="53"/>
      <c r="K54" s="18"/>
      <c r="L54" s="19"/>
    </row>
    <row r="55" spans="2:12" ht="21.75" customHeight="1">
      <c r="B55" s="81">
        <f t="shared" si="7"/>
        <v>30</v>
      </c>
      <c r="C55" s="142"/>
      <c r="D55" s="80">
        <f t="shared" si="8"/>
      </c>
      <c r="E55" s="145"/>
      <c r="F55" s="109">
        <f t="shared" si="9"/>
        <v>30</v>
      </c>
      <c r="G55" s="91">
        <f t="shared" si="4"/>
      </c>
      <c r="H55" s="91">
        <f t="shared" si="5"/>
        <v>0</v>
      </c>
      <c r="I55" s="94">
        <f t="shared" si="6"/>
      </c>
      <c r="J55" s="53"/>
      <c r="K55" s="18"/>
      <c r="L55" s="19"/>
    </row>
    <row r="56" spans="2:12" ht="21.75" customHeight="1">
      <c r="B56" s="81">
        <f t="shared" si="7"/>
        <v>31</v>
      </c>
      <c r="C56" s="142"/>
      <c r="D56" s="80">
        <f t="shared" si="8"/>
      </c>
      <c r="E56" s="145"/>
      <c r="F56" s="109">
        <f t="shared" si="9"/>
        <v>31</v>
      </c>
      <c r="G56" s="91">
        <f t="shared" si="4"/>
      </c>
      <c r="H56" s="91">
        <f t="shared" si="5"/>
        <v>0</v>
      </c>
      <c r="I56" s="94">
        <f t="shared" si="6"/>
      </c>
      <c r="J56" s="53"/>
      <c r="K56" s="18"/>
      <c r="L56" s="19"/>
    </row>
    <row r="57" spans="2:12" ht="21.75" customHeight="1">
      <c r="B57" s="81">
        <f t="shared" si="7"/>
        <v>32</v>
      </c>
      <c r="C57" s="142"/>
      <c r="D57" s="80">
        <f t="shared" si="8"/>
      </c>
      <c r="E57" s="145"/>
      <c r="F57" s="109">
        <f t="shared" si="9"/>
        <v>32</v>
      </c>
      <c r="G57" s="91">
        <f t="shared" si="4"/>
      </c>
      <c r="H57" s="91">
        <f t="shared" si="5"/>
        <v>0</v>
      </c>
      <c r="I57" s="94">
        <f t="shared" si="6"/>
      </c>
      <c r="J57" s="53"/>
      <c r="K57" s="18"/>
      <c r="L57" s="19"/>
    </row>
    <row r="58" spans="2:12" ht="21.75" customHeight="1">
      <c r="B58" s="81">
        <f t="shared" si="7"/>
        <v>33</v>
      </c>
      <c r="C58" s="142"/>
      <c r="D58" s="80">
        <f t="shared" si="8"/>
      </c>
      <c r="E58" s="145"/>
      <c r="F58" s="109">
        <f t="shared" si="9"/>
        <v>33</v>
      </c>
      <c r="G58" s="91">
        <f t="shared" si="4"/>
      </c>
      <c r="H58" s="91">
        <f t="shared" si="5"/>
        <v>0</v>
      </c>
      <c r="I58" s="94">
        <f t="shared" si="6"/>
      </c>
      <c r="J58" s="53"/>
      <c r="K58" s="18"/>
      <c r="L58" s="19"/>
    </row>
    <row r="59" spans="2:12" ht="21.75" customHeight="1">
      <c r="B59" s="81">
        <f t="shared" si="7"/>
        <v>34</v>
      </c>
      <c r="C59" s="142"/>
      <c r="D59" s="80">
        <f t="shared" si="8"/>
      </c>
      <c r="E59" s="145"/>
      <c r="F59" s="109">
        <f t="shared" si="9"/>
        <v>34</v>
      </c>
      <c r="G59" s="91">
        <f t="shared" si="4"/>
      </c>
      <c r="H59" s="91">
        <f t="shared" si="5"/>
        <v>0</v>
      </c>
      <c r="I59" s="94">
        <f t="shared" si="6"/>
      </c>
      <c r="J59" s="53"/>
      <c r="K59" s="18"/>
      <c r="L59" s="19"/>
    </row>
    <row r="60" spans="2:12" ht="21.75" customHeight="1">
      <c r="B60" s="81">
        <f t="shared" si="7"/>
        <v>35</v>
      </c>
      <c r="C60" s="142"/>
      <c r="D60" s="80">
        <f t="shared" si="8"/>
      </c>
      <c r="E60" s="145"/>
      <c r="F60" s="109">
        <f t="shared" si="9"/>
        <v>35</v>
      </c>
      <c r="G60" s="91">
        <f t="shared" si="4"/>
      </c>
      <c r="H60" s="91">
        <f t="shared" si="5"/>
        <v>0</v>
      </c>
      <c r="I60" s="94">
        <f t="shared" si="6"/>
      </c>
      <c r="J60" s="53"/>
      <c r="K60" s="18"/>
      <c r="L60" s="19"/>
    </row>
    <row r="61" spans="2:12" ht="21.75" customHeight="1">
      <c r="B61" s="81">
        <f t="shared" si="7"/>
        <v>36</v>
      </c>
      <c r="C61" s="142"/>
      <c r="D61" s="80">
        <f t="shared" si="8"/>
      </c>
      <c r="E61" s="145"/>
      <c r="F61" s="109">
        <f t="shared" si="9"/>
        <v>36</v>
      </c>
      <c r="G61" s="91">
        <f t="shared" si="4"/>
      </c>
      <c r="H61" s="91">
        <f t="shared" si="5"/>
        <v>0</v>
      </c>
      <c r="I61" s="94">
        <f t="shared" si="6"/>
      </c>
      <c r="J61" s="53"/>
      <c r="K61" s="18"/>
      <c r="L61" s="19"/>
    </row>
    <row r="62" spans="2:12" ht="21.75" customHeight="1">
      <c r="B62" s="81">
        <f t="shared" si="7"/>
        <v>37</v>
      </c>
      <c r="C62" s="142"/>
      <c r="D62" s="80">
        <f t="shared" si="8"/>
      </c>
      <c r="E62" s="145"/>
      <c r="F62" s="109">
        <f t="shared" si="9"/>
        <v>37</v>
      </c>
      <c r="G62" s="91">
        <f t="shared" si="4"/>
      </c>
      <c r="H62" s="91">
        <f t="shared" si="5"/>
        <v>0</v>
      </c>
      <c r="I62" s="94">
        <f t="shared" si="6"/>
      </c>
      <c r="J62" s="53"/>
      <c r="K62" s="18"/>
      <c r="L62" s="19"/>
    </row>
    <row r="63" spans="2:12" ht="21.75" customHeight="1">
      <c r="B63" s="81">
        <f t="shared" si="7"/>
        <v>38</v>
      </c>
      <c r="C63" s="142"/>
      <c r="D63" s="80">
        <f t="shared" si="8"/>
      </c>
      <c r="E63" s="145"/>
      <c r="F63" s="109">
        <f t="shared" si="9"/>
        <v>38</v>
      </c>
      <c r="G63" s="91">
        <f t="shared" si="4"/>
      </c>
      <c r="H63" s="91">
        <f t="shared" si="5"/>
        <v>0</v>
      </c>
      <c r="I63" s="94">
        <f t="shared" si="6"/>
      </c>
      <c r="J63" s="53"/>
      <c r="K63" s="18"/>
      <c r="L63" s="19"/>
    </row>
    <row r="64" spans="2:12" ht="21.75" customHeight="1">
      <c r="B64" s="81">
        <f t="shared" si="7"/>
        <v>39</v>
      </c>
      <c r="C64" s="142"/>
      <c r="D64" s="80">
        <f t="shared" si="8"/>
      </c>
      <c r="E64" s="145"/>
      <c r="F64" s="109">
        <f t="shared" si="9"/>
        <v>39</v>
      </c>
      <c r="G64" s="91">
        <f t="shared" si="4"/>
      </c>
      <c r="H64" s="91">
        <f t="shared" si="5"/>
        <v>0</v>
      </c>
      <c r="I64" s="94">
        <f t="shared" si="6"/>
      </c>
      <c r="J64" s="53"/>
      <c r="K64" s="18"/>
      <c r="L64" s="19"/>
    </row>
    <row r="65" spans="2:12" ht="21.75" customHeight="1">
      <c r="B65" s="82">
        <f>B64+1</f>
        <v>40</v>
      </c>
      <c r="C65" s="143"/>
      <c r="D65" s="83">
        <f t="shared" si="8"/>
      </c>
      <c r="E65" s="146"/>
      <c r="F65" s="110">
        <f t="shared" si="9"/>
        <v>40</v>
      </c>
      <c r="G65" s="92">
        <f t="shared" si="4"/>
      </c>
      <c r="H65" s="92">
        <f t="shared" si="5"/>
        <v>0</v>
      </c>
      <c r="I65" s="95">
        <f t="shared" si="6"/>
      </c>
      <c r="J65" s="53"/>
      <c r="K65" s="18"/>
      <c r="L65" s="19"/>
    </row>
    <row r="66" spans="2:11" ht="24.75" customHeight="1">
      <c r="B66" s="277" t="s">
        <v>4</v>
      </c>
      <c r="C66" s="277"/>
      <c r="D66" s="277"/>
      <c r="E66" s="277"/>
      <c r="F66" s="277"/>
      <c r="G66" s="277"/>
      <c r="H66" s="277"/>
      <c r="I66" s="277"/>
      <c r="J66" s="44"/>
      <c r="K66" s="44"/>
    </row>
    <row r="67" spans="3:10" ht="17.25">
      <c r="C67" s="8"/>
      <c r="F67" s="107" t="s">
        <v>34</v>
      </c>
      <c r="G67" s="49"/>
      <c r="H67" s="49"/>
      <c r="I67" s="8"/>
      <c r="J67" s="54"/>
    </row>
    <row r="68" spans="3:10" ht="24" customHeight="1">
      <c r="C68" s="50"/>
      <c r="D68" s="50" t="str">
        <f>本校名&amp;"高等学校長"</f>
        <v>石部高等学校長</v>
      </c>
      <c r="G68" s="49"/>
      <c r="H68" s="50"/>
      <c r="I68" s="55" t="s">
        <v>15</v>
      </c>
      <c r="J68" s="36"/>
    </row>
  </sheetData>
  <sheetProtection/>
  <mergeCells count="6">
    <mergeCell ref="B37:I37"/>
    <mergeCell ref="B66:I66"/>
    <mergeCell ref="B2:I2"/>
    <mergeCell ref="B3:I3"/>
    <mergeCell ref="B32:I32"/>
    <mergeCell ref="B36:I36"/>
  </mergeCells>
  <conditionalFormatting sqref="C12:C31">
    <cfRule type="expression" priority="1" dxfId="0" stopIfTrue="1">
      <formula>COUNTIF($C$12:$C$31,C12)=2</formula>
    </cfRule>
  </conditionalFormatting>
  <dataValidations count="3">
    <dataValidation type="list" allowBlank="1" sqref="C9 C12:C31 C43 C46:C65">
      <formula1>リスト</formula1>
    </dataValidation>
    <dataValidation type="list" allowBlank="1" sqref="B3 B37">
      <formula1>Ｓ種目</formula1>
    </dataValidation>
    <dataValidation allowBlank="1" sqref="H12 F43 F9 F13:F31 H46 F47:F65"/>
  </dataValidations>
  <hyperlinks>
    <hyperlink ref="A6" location="基礎データ入力!A1" display="基礎データ入力へ"/>
    <hyperlink ref="A40" location="基礎データ入力!A1" display="基礎データ入力へ"/>
  </hyperlinks>
  <printOptions/>
  <pageMargins left="0.787" right="0.787" top="0.984" bottom="0.984" header="0.512" footer="0.512"/>
  <pageSetup horizontalDpi="300" verticalDpi="300" orientation="portrait" paperSize="9" r:id="rId4"/>
  <rowBreaks count="1" manualBreakCount="1">
    <brk id="35" min="1" max="8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高体連申し込み用紙２００５</dc:title>
  <dc:subject/>
  <dc:creator>滋賀県高体連テニス部　中野　亨</dc:creator>
  <cp:keywords/>
  <dc:description/>
  <cp:lastModifiedBy>koumu</cp:lastModifiedBy>
  <cp:lastPrinted>2010-02-24T01:27:55Z</cp:lastPrinted>
  <dcterms:created xsi:type="dcterms:W3CDTF">1996-09-28T09:30:17Z</dcterms:created>
  <dcterms:modified xsi:type="dcterms:W3CDTF">2013-02-19T08:09:11Z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