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95" yWindow="65521" windowWidth="11850" windowHeight="7410" activeTab="0"/>
  </bookViews>
  <sheets>
    <sheet name="入力手順" sheetId="1" r:id="rId1"/>
    <sheet name="入力表" sheetId="2" r:id="rId2"/>
    <sheet name="データ確認" sheetId="3" r:id="rId3"/>
    <sheet name="戦績通知票（生徒宛）" sheetId="4" r:id="rId4"/>
    <sheet name="ポイント表" sheetId="5" r:id="rId5"/>
    <sheet name="Sheet1" sheetId="6" r:id="rId6"/>
  </sheets>
  <definedNames>
    <definedName name="ichi">'入力表'!$AW$3:$AW$4</definedName>
    <definedName name="_xlnm.Print_Area" localSheetId="3">'戦績通知票（生徒宛）'!$D$6:$I$56</definedName>
    <definedName name="_xlnm.Print_Area" localSheetId="0">'入力手順'!$A$2:$X$80</definedName>
    <definedName name="_xlnm.Print_Area" localSheetId="1">'入力表'!$N$3:$AO$52</definedName>
    <definedName name="_xlnm.Print_Titles" localSheetId="1">'入力表'!$A:$F,'入力表'!$2:$2</definedName>
    <definedName name="Ｘ">'ポイント表'!$M$45</definedName>
    <definedName name="いち">'入力表'!$IP$3:$IP$4</definedName>
    <definedName name="全範囲">'入力表'!$A$2:$AP$122</definedName>
  </definedNames>
  <calcPr fullCalcOnLoad="1"/>
</workbook>
</file>

<file path=xl/comments2.xml><?xml version="1.0" encoding="utf-8"?>
<comments xmlns="http://schemas.openxmlformats.org/spreadsheetml/2006/main">
  <authors>
    <author> </author>
    <author>toru</author>
    <author>koumu</author>
  </authors>
  <commentList>
    <comment ref="D2" authorId="0">
      <text>
        <r>
          <rPr>
            <b/>
            <sz val="9"/>
            <rFont val="ＭＳ Ｐゴシック"/>
            <family val="3"/>
          </rPr>
          <t>ここには何も入れないで下さい。</t>
        </r>
      </text>
    </comment>
    <comment ref="E2" authorId="0">
      <text>
        <r>
          <rPr>
            <sz val="9"/>
            <rFont val="ＭＳ Ｐゴシック"/>
            <family val="3"/>
          </rPr>
          <t>新入部員はここを空欄に</t>
        </r>
      </text>
    </comment>
    <comment ref="F2" authorId="0">
      <text>
        <r>
          <rPr>
            <sz val="9"/>
            <rFont val="ＭＳ Ｐゴシック"/>
            <family val="3"/>
          </rPr>
          <t>新入部員の名前をこの列に打って下さい。</t>
        </r>
      </text>
    </comment>
    <comment ref="G2" authorId="0">
      <text>
        <r>
          <rPr>
            <b/>
            <sz val="9"/>
            <rFont val="ＭＳ Ｐゴシック"/>
            <family val="3"/>
          </rPr>
          <t>フリガナもできれば入れて下さい。</t>
        </r>
      </text>
    </comment>
    <comment ref="I2" authorId="0">
      <text>
        <r>
          <rPr>
            <b/>
            <sz val="9"/>
            <rFont val="ＭＳ Ｐゴシック"/>
            <family val="3"/>
          </rPr>
          <t>○×高
と入力</t>
        </r>
      </text>
    </comment>
    <comment ref="K2" authorId="0">
      <text>
        <r>
          <rPr>
            <b/>
            <sz val="9"/>
            <rFont val="ＭＳ Ｐゴシック"/>
            <family val="3"/>
          </rPr>
          <t>生年</t>
        </r>
      </text>
    </comment>
    <comment ref="L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生まれた月</t>
        </r>
      </text>
    </comment>
    <comment ref="M2" authorId="0">
      <text>
        <r>
          <rPr>
            <b/>
            <sz val="9"/>
            <rFont val="ＭＳ Ｐゴシック"/>
            <family val="3"/>
          </rPr>
          <t>生まれた日</t>
        </r>
      </text>
    </comment>
    <comment ref="B2" authorId="0">
      <text>
        <r>
          <rPr>
            <sz val="9"/>
            <rFont val="ＭＳ Ｐゴシック"/>
            <family val="3"/>
          </rPr>
          <t xml:space="preserve">新規登録の場合のみ、
高体連登録番号を入力っください。
</t>
        </r>
      </text>
    </comment>
    <comment ref="A2" authorId="1">
      <text>
        <r>
          <rPr>
            <sz val="9"/>
            <rFont val="ＭＳ Ｐゴシック"/>
            <family val="3"/>
          </rPr>
          <t xml:space="preserve">ここの番号は消さないでください。
生徒通知表印刷とリンクしています。
</t>
        </r>
      </text>
    </comment>
    <comment ref="Q2" authorId="1">
      <text>
        <r>
          <rPr>
            <b/>
            <sz val="12"/>
            <rFont val="ＭＳ Ｐゴシック"/>
            <family val="3"/>
          </rPr>
          <t>１回戦Byeの２回戦敗退も１Ｒ敗退と同じ扱いになります。</t>
        </r>
      </text>
    </comment>
    <comment ref="AF2" authorId="1">
      <text>
        <r>
          <rPr>
            <b/>
            <sz val="12"/>
            <rFont val="ＭＳ Ｐゴシック"/>
            <family val="3"/>
          </rPr>
          <t>１回戦Byeの２回戦敗退も１Ｒ敗退と同じ扱いになります。</t>
        </r>
      </text>
    </comment>
    <comment ref="AI2" authorId="1">
      <text>
        <r>
          <rPr>
            <b/>
            <sz val="10"/>
            <rFont val="ＭＳ Ｐゴシック"/>
            <family val="3"/>
          </rPr>
          <t>予選決勝で敗退した場合、この列に　1　と入力してください。</t>
        </r>
      </text>
    </comment>
    <comment ref="AD2" authorId="1">
      <text>
        <r>
          <rPr>
            <b/>
            <sz val="10"/>
            <rFont val="ＭＳ Ｐゴシック"/>
            <family val="3"/>
          </rPr>
          <t>順位は自動的に計算されます。</t>
        </r>
      </text>
    </comment>
    <comment ref="AO2" authorId="1">
      <text>
        <r>
          <rPr>
            <b/>
            <sz val="10"/>
            <rFont val="ＭＳ Ｐゴシック"/>
            <family val="3"/>
          </rPr>
          <t>本戦決勝で勝利をおさめた場合、１　と入力。</t>
        </r>
      </text>
    </comment>
    <comment ref="AN2" authorId="1">
      <text>
        <r>
          <rPr>
            <sz val="10"/>
            <rFont val="ＭＳ Ｐゴシック"/>
            <family val="3"/>
          </rPr>
          <t xml:space="preserve">本戦決勝で敗退した場合、　１　と入力
</t>
        </r>
      </text>
    </comment>
    <comment ref="AM2" authorId="1">
      <text>
        <r>
          <rPr>
            <sz val="10"/>
            <rFont val="ＭＳ Ｐゴシック"/>
            <family val="3"/>
          </rPr>
          <t xml:space="preserve">本戦準決勝で敗退した場合、この列に　１　と入力
</t>
        </r>
      </text>
    </comment>
    <comment ref="AE2" authorId="1">
      <text>
        <r>
          <rPr>
            <b/>
            <sz val="10"/>
            <rFont val="ＭＳ Ｐゴシック"/>
            <family val="3"/>
          </rPr>
          <t>当日欠席（Walk Over)の場合、　1　と入力してください。</t>
        </r>
      </text>
    </comment>
    <comment ref="O73" authorId="1">
      <text>
        <r>
          <rPr>
            <b/>
            <sz val="10"/>
            <rFont val="ＭＳ Ｐゴシック"/>
            <family val="3"/>
          </rPr>
          <t>７１人以上の場合、O72の関数をコピーして、ご使用下さい。</t>
        </r>
      </text>
    </comment>
    <comment ref="AD8" authorId="1">
      <text>
        <r>
          <rPr>
            <b/>
            <sz val="10"/>
            <rFont val="ＭＳ Ｐゴシック"/>
            <family val="3"/>
          </rPr>
          <t>ここには関数が入っています。</t>
        </r>
      </text>
    </comment>
    <comment ref="AE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F8" authorId="1">
      <text>
        <r>
          <rPr>
            <sz val="12"/>
            <rFont val="ＭＳ Ｐゴシック"/>
            <family val="3"/>
          </rPr>
          <t xml:space="preserve">該当する場合
数字の　1 を
入力して下さい。
</t>
        </r>
      </text>
    </comment>
    <comment ref="P2" authorId="2">
      <text>
        <r>
          <rPr>
            <sz val="9"/>
            <rFont val="ＭＳ Ｐゴシック"/>
            <family val="3"/>
          </rPr>
          <t xml:space="preserve">当日欠席の場合も　1 と入力してください。
</t>
        </r>
      </text>
    </comment>
    <comment ref="AP2" authorId="2">
      <text>
        <r>
          <rPr>
            <b/>
            <sz val="9"/>
            <rFont val="ＭＳ Ｐゴシック"/>
            <family val="3"/>
          </rPr>
          <t>新規登録選手またはダウンロードデータに出場選手がない場合、その旨を入力してください。</t>
        </r>
      </text>
    </comment>
    <comment ref="E3" authorId="1">
      <text>
        <r>
          <rPr>
            <sz val="12"/>
            <rFont val="ＭＳ Ｐゴシック"/>
            <family val="3"/>
          </rPr>
          <t>必要なデータ（関西登録番号、氏名、フリガナ、所属、生年月日）をＥ列からＭ列に貼り付けてください。
データの取得方法：滋賀県高体連テニス部のホームページからダウンロードしてください。</t>
        </r>
      </text>
    </comment>
    <comment ref="O3" authorId="1">
      <text>
        <r>
          <rPr>
            <b/>
            <sz val="10"/>
            <rFont val="ＭＳ Ｐゴシック"/>
            <family val="3"/>
          </rPr>
          <t>ここには関数が入っています。</t>
        </r>
      </text>
    </comment>
    <comment ref="P3" authorId="1">
      <text>
        <r>
          <rPr>
            <sz val="12"/>
            <rFont val="ＭＳ Ｐゴシック"/>
            <family val="3"/>
          </rPr>
          <t>当日欠席の場合も　１　と入力</t>
        </r>
      </text>
    </comment>
    <comment ref="Q3" authorId="1">
      <text>
        <r>
          <rPr>
            <sz val="12"/>
            <rFont val="ＭＳ Ｐゴシック"/>
            <family val="3"/>
          </rPr>
          <t xml:space="preserve">該当箇所に数字の　1 を入力して下さい。
(敗退したラウンドに数字の「1」を入力してください。）
</t>
        </r>
        <r>
          <rPr>
            <sz val="9"/>
            <rFont val="ＭＳ Ｐゴシック"/>
            <family val="3"/>
          </rPr>
          <t>※本戦決勝は除く</t>
        </r>
      </text>
    </comment>
  </commentList>
</comments>
</file>

<file path=xl/comments3.xml><?xml version="1.0" encoding="utf-8"?>
<comments xmlns="http://schemas.openxmlformats.org/spreadsheetml/2006/main">
  <authors>
    <author>toru</author>
  </authors>
  <commentList>
    <comment ref="G15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  <comment ref="G16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<sst xmlns="http://schemas.openxmlformats.org/spreadsheetml/2006/main" count="241" uniqueCount="178">
  <si>
    <t>氏　　名</t>
  </si>
  <si>
    <t>ﾌﾘｶﾞﾅ</t>
  </si>
  <si>
    <t>府県名</t>
  </si>
  <si>
    <t>所属名</t>
  </si>
  <si>
    <t>Categ.</t>
  </si>
  <si>
    <t>年</t>
  </si>
  <si>
    <t>月</t>
  </si>
  <si>
    <t>日</t>
  </si>
  <si>
    <t>高体連Ｎｏ．</t>
  </si>
  <si>
    <t>登録年</t>
  </si>
  <si>
    <t>　　（生年月日は不明でも必ず生まれた年は、入力して下さい。）</t>
  </si>
  <si>
    <t>入力結果の確認をお願いします。</t>
  </si>
  <si>
    <t>※当日欠席者のデータも入力して下さい。（Ｗ．Ｏ）</t>
  </si>
  <si>
    <t>団体名</t>
  </si>
  <si>
    <t>データ提出期限および提出先</t>
  </si>
  <si>
    <t>【申し込み本数】</t>
  </si>
  <si>
    <t>1R</t>
  </si>
  <si>
    <t>2R</t>
  </si>
  <si>
    <t>3R</t>
  </si>
  <si>
    <t>整理番号</t>
  </si>
  <si>
    <t>No.</t>
  </si>
  <si>
    <t>別表１</t>
  </si>
  <si>
    <t>ポイントランキング対象トーナメント及びグレード</t>
  </si>
  <si>
    <t>Ｓドロー番号</t>
  </si>
  <si>
    <r>
      <t xml:space="preserve">予選
</t>
    </r>
    <r>
      <rPr>
        <sz val="16"/>
        <rFont val="ＭＳ Ｐ明朝"/>
        <family val="1"/>
      </rPr>
      <t>3Ｒ</t>
    </r>
    <r>
      <rPr>
        <sz val="11"/>
        <rFont val="ＭＳ Ｐ明朝"/>
        <family val="1"/>
      </rPr>
      <t xml:space="preserve">
敗退</t>
    </r>
  </si>
  <si>
    <t>Ｄドロー
番号</t>
  </si>
  <si>
    <t>Ｄ
順位</t>
  </si>
  <si>
    <t>S
順位</t>
  </si>
  <si>
    <t>当日欠席</t>
  </si>
  <si>
    <t>KTA番号</t>
  </si>
  <si>
    <t>貴校参加選手の順位データを以下の要領で入力をお願いします。</t>
  </si>
  <si>
    <t>注意３：　予選決勝で１位となり、本戦「当日欠席」した場合、３２強扱いとなります。</t>
  </si>
  <si>
    <t>　　　　　「本戦１Ｒ敗退」扱いにして下さい。　※当日欠席（０ポイント）にはなりません</t>
  </si>
  <si>
    <t>注意４：　対戦相手が「当日欠席（Ｗ．Ｏ．）の場合、通常勝ち上がった場合と同じ扱いになります。</t>
  </si>
  <si>
    <t>備考
（新規データ等）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</si>
  <si>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</si>
  <si>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</si>
  <si>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</si>
  <si>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</si>
  <si>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</si>
  <si>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</si>
  <si>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</si>
  <si>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</si>
  <si>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</si>
  <si>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</si>
  <si>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</si>
  <si>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</si>
  <si>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　　新規登録の旨を記し、氏名・ふりがな・生年月日等を分かる範囲で結構ですので入力して下さい。</t>
  </si>
  <si>
    <t>①</t>
  </si>
  <si>
    <r>
      <t>注意１：　予選２回戦でも「</t>
    </r>
    <r>
      <rPr>
        <b/>
        <sz val="16"/>
        <color indexed="8"/>
        <rFont val="ＭＳ Ｐ明朝"/>
        <family val="1"/>
      </rPr>
      <t>１回戦Byeの２回戦</t>
    </r>
    <r>
      <rPr>
        <sz val="16"/>
        <color indexed="8"/>
        <rFont val="ＭＳ Ｐ明朝"/>
        <family val="1"/>
      </rPr>
      <t>」敗者は「</t>
    </r>
    <r>
      <rPr>
        <b/>
        <sz val="16"/>
        <color indexed="8"/>
        <rFont val="ＭＳ Ｐ明朝"/>
        <family val="1"/>
      </rPr>
      <t>１Ｒ敗退</t>
    </r>
    <r>
      <rPr>
        <sz val="16"/>
        <color indexed="8"/>
        <rFont val="ＭＳ Ｐ明朝"/>
        <family val="1"/>
      </rPr>
      <t>」扱いとなります。</t>
    </r>
  </si>
  <si>
    <t>⑭</t>
  </si>
  <si>
    <t>⑮</t>
  </si>
  <si>
    <t>Ｉｄ</t>
  </si>
  <si>
    <r>
      <t>申し込み本数と入力本数は一致しましたか？</t>
    </r>
    <r>
      <rPr>
        <b/>
        <sz val="11"/>
        <color indexed="12"/>
        <rFont val="ＭＳ Ｐ明朝"/>
        <family val="1"/>
      </rPr>
      <t>過不足が有る場合、再度チェックをお願いします。</t>
    </r>
  </si>
  <si>
    <t>貴校名</t>
  </si>
  <si>
    <t>Ｄ申込数（組）</t>
  </si>
  <si>
    <r>
      <t>A4用紙で</t>
    </r>
    <r>
      <rPr>
        <b/>
        <sz val="20"/>
        <color indexed="12"/>
        <rFont val="ＭＳ Ｐ明朝"/>
        <family val="1"/>
      </rPr>
      <t>4名</t>
    </r>
    <r>
      <rPr>
        <b/>
        <sz val="16"/>
        <color indexed="12"/>
        <rFont val="ＭＳ Ｐ明朝"/>
        <family val="1"/>
      </rPr>
      <t>の戦績を印刷できます。入力データ確認用に各選手に配付をお願い致します。</t>
    </r>
  </si>
  <si>
    <t>ジュニア大会の戦績通知票</t>
  </si>
  <si>
    <t>参加大会名：</t>
  </si>
  <si>
    <t>選手名</t>
  </si>
  <si>
    <t>所属</t>
  </si>
  <si>
    <t>シングルス戦績</t>
  </si>
  <si>
    <t>ダブルス戦績</t>
  </si>
  <si>
    <t>上記戦績に間違いがある場合、速やかに申し出て下さい。</t>
  </si>
  <si>
    <t>備考：</t>
  </si>
  <si>
    <t>敗者</t>
  </si>
  <si>
    <r>
      <t xml:space="preserve">予選１Ｒ
敗退
</t>
    </r>
    <r>
      <rPr>
        <sz val="10"/>
        <rFont val="ＭＳ Ｐ明朝"/>
        <family val="1"/>
      </rPr>
      <t>又は</t>
    </r>
    <r>
      <rPr>
        <b/>
        <sz val="12"/>
        <rFont val="ＭＳ Ｐ明朝"/>
        <family val="1"/>
      </rPr>
      <t xml:space="preserve">
１R Byeの
２R敗退</t>
    </r>
  </si>
  <si>
    <r>
      <t xml:space="preserve">予選2Ｒ
敗退
</t>
    </r>
    <r>
      <rPr>
        <sz val="12"/>
        <rFont val="ＭＳ Ｐ明朝"/>
        <family val="1"/>
      </rPr>
      <t>(1Rを対戦した場合）</t>
    </r>
    <r>
      <rPr>
        <b/>
        <sz val="12"/>
        <rFont val="ＭＳ Ｐ明朝"/>
        <family val="1"/>
      </rPr>
      <t xml:space="preserve">
</t>
    </r>
    <r>
      <rPr>
        <sz val="10"/>
        <rFont val="ＭＳ Ｐ明朝"/>
        <family val="1"/>
      </rPr>
      <t>＜１Ｒが無い場合、左の列に入力＞</t>
    </r>
  </si>
  <si>
    <r>
      <t>　　　今回出場している選手の中で、</t>
    </r>
    <r>
      <rPr>
        <b/>
        <sz val="16"/>
        <color indexed="8"/>
        <rFont val="ＭＳ Ｐ明朝"/>
        <family val="1"/>
      </rPr>
      <t>未登録の選手</t>
    </r>
    <r>
      <rPr>
        <sz val="16"/>
        <color indexed="8"/>
        <rFont val="ＭＳ Ｐ明朝"/>
        <family val="1"/>
      </rPr>
      <t>がいましたら、データの</t>
    </r>
    <r>
      <rPr>
        <u val="single"/>
        <sz val="16"/>
        <color indexed="8"/>
        <rFont val="ＭＳ Ｐ明朝"/>
        <family val="1"/>
      </rPr>
      <t>最後尾（一番下</t>
    </r>
    <r>
      <rPr>
        <sz val="16"/>
        <color indexed="8"/>
        <rFont val="ＭＳ Ｐ明朝"/>
        <family val="1"/>
      </rPr>
      <t>）の備考欄に</t>
    </r>
  </si>
  <si>
    <t>ベスト</t>
  </si>
  <si>
    <r>
      <t xml:space="preserve">本戦
</t>
    </r>
    <r>
      <rPr>
        <b/>
        <sz val="16"/>
        <rFont val="ＭＳ Ｐ明朝"/>
        <family val="1"/>
      </rPr>
      <t xml:space="preserve">１Ｒ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</si>
  <si>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2Ｒ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</si>
  <si>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3Ｒ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</si>
  <si>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4Ｒ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</si>
  <si>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5Ｒ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</si>
  <si>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4"/>
        <color indexed="50"/>
        <rFont val="ＭＳ Ｐゴシック"/>
        <family val="3"/>
      </rPr>
      <t>優勝</t>
    </r>
  </si>
  <si>
    <r>
      <t>出場した選手の　</t>
    </r>
    <r>
      <rPr>
        <u val="single"/>
        <sz val="16"/>
        <color indexed="8"/>
        <rFont val="ＭＳ Ｐ明朝"/>
        <family val="1"/>
      </rPr>
      <t>ドロー番号</t>
    </r>
    <r>
      <rPr>
        <sz val="16"/>
        <color indexed="8"/>
        <rFont val="ＭＳ Ｐ明朝"/>
        <family val="1"/>
      </rPr>
      <t>　と　</t>
    </r>
    <r>
      <rPr>
        <u val="single"/>
        <sz val="16"/>
        <color indexed="8"/>
        <rFont val="ＭＳ Ｐ明朝"/>
        <family val="1"/>
      </rPr>
      <t>戦績</t>
    </r>
    <r>
      <rPr>
        <sz val="16"/>
        <color indexed="8"/>
        <rFont val="ＭＳ Ｐ明朝"/>
        <family val="1"/>
      </rPr>
      <t>　を入力して下さい。</t>
    </r>
  </si>
  <si>
    <t xml:space="preserve">                 </t>
  </si>
  <si>
    <t>18歳以下
ダブルス本数</t>
  </si>
  <si>
    <t>S申込数</t>
  </si>
  <si>
    <r>
      <t>128</t>
    </r>
    <r>
      <rPr>
        <i/>
        <u val="single"/>
        <sz val="12"/>
        <rFont val="ＭＳ Ｐ明朝"/>
        <family val="1"/>
      </rPr>
      <t>(但し、１番が初戦で敗退の場合、256位）</t>
    </r>
  </si>
  <si>
    <t>敗者</t>
  </si>
  <si>
    <t>stajrankingb@yahoo.co.jp　</t>
  </si>
  <si>
    <t>　辻先生宛に送ってください。</t>
  </si>
  <si>
    <t>北大津高</t>
  </si>
  <si>
    <t>膳所高</t>
  </si>
  <si>
    <t>大津商業高</t>
  </si>
  <si>
    <t>大津高</t>
  </si>
  <si>
    <t>東大津高</t>
  </si>
  <si>
    <t>光泉高</t>
  </si>
  <si>
    <t>玉川高</t>
  </si>
  <si>
    <t>栗東高</t>
  </si>
  <si>
    <t>国際情報高</t>
  </si>
  <si>
    <t>石部高</t>
  </si>
  <si>
    <t>守山高</t>
  </si>
  <si>
    <t>守山北高</t>
  </si>
  <si>
    <t>近江兄弟社高</t>
  </si>
  <si>
    <t>彦根工業高</t>
  </si>
  <si>
    <t>近江高</t>
  </si>
  <si>
    <t>米原高</t>
  </si>
  <si>
    <t>立命館守山高</t>
  </si>
  <si>
    <r>
      <t xml:space="preserve">予選
</t>
    </r>
    <r>
      <rPr>
        <sz val="16"/>
        <color indexed="10"/>
        <rFont val="ＭＳ Ｐ明朝"/>
        <family val="1"/>
      </rPr>
      <t xml:space="preserve">５Ｒ
</t>
    </r>
    <r>
      <rPr>
        <sz val="11"/>
        <color indexed="10"/>
        <rFont val="ＭＳ Ｐ明朝"/>
        <family val="1"/>
      </rPr>
      <t>敗退</t>
    </r>
  </si>
  <si>
    <t>17才以下</t>
  </si>
  <si>
    <t>合計</t>
  </si>
  <si>
    <t>本戦ｽﾄﾚｰﾄ</t>
  </si>
  <si>
    <t>予選スタート</t>
  </si>
  <si>
    <t>ブロック数</t>
  </si>
  <si>
    <t>各ブロック</t>
  </si>
  <si>
    <t>17歳以下
シングルス本数</t>
  </si>
  <si>
    <r>
      <t>入力表!　</t>
    </r>
    <r>
      <rPr>
        <sz val="16"/>
        <color indexed="8"/>
        <rFont val="ＭＳ Ｐ明朝"/>
        <family val="1"/>
      </rPr>
      <t>シート（緑色シート）に貴校選手の</t>
    </r>
    <r>
      <rPr>
        <u val="single"/>
        <sz val="16"/>
        <color indexed="8"/>
        <rFont val="ＭＳ Ｐ明朝"/>
        <family val="1"/>
      </rPr>
      <t>KTA番号、氏名</t>
    </r>
  </si>
  <si>
    <t>注意２：　試合「当日欠席」の場合も、「当日欠席」の列に　1  を入力して下さい。</t>
  </si>
  <si>
    <t>※エントリーしていない選手の欠席は入力不要。</t>
  </si>
  <si>
    <t>入力画面（例）　　　→　→　→　→　→　→</t>
  </si>
  <si>
    <t>【　女　子　部　用　】</t>
  </si>
  <si>
    <r>
      <rPr>
        <sz val="14"/>
        <rFont val="ＭＳ Ｐ明朝"/>
        <family val="1"/>
      </rPr>
      <t>本戦</t>
    </r>
    <r>
      <rPr>
        <sz val="11"/>
        <rFont val="ＭＳ Ｐ明朝"/>
        <family val="1"/>
      </rPr>
      <t xml:space="preserve">
</t>
    </r>
    <r>
      <rPr>
        <sz val="16"/>
        <rFont val="ＭＳ Ｐ明朝"/>
        <family val="1"/>
      </rPr>
      <t xml:space="preserve">１Ｒ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</si>
  <si>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2Ｒ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</si>
  <si>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3Ｒ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</si>
  <si>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4Ｒ
</t>
    </r>
    <r>
      <rPr>
        <sz val="11"/>
        <rFont val="ＭＳ Ｐ明朝"/>
        <family val="1"/>
      </rPr>
      <t>敗退</t>
    </r>
  </si>
  <si>
    <r>
      <t xml:space="preserve">本戦
</t>
    </r>
    <r>
      <rPr>
        <sz val="16"/>
        <rFont val="ＭＳ Ｐ明朝"/>
        <family val="1"/>
      </rPr>
      <t xml:space="preserve">5Ｒ
</t>
    </r>
    <r>
      <rPr>
        <sz val="11"/>
        <rFont val="ＭＳ Ｐ明朝"/>
        <family val="1"/>
      </rPr>
      <t>敗退</t>
    </r>
  </si>
  <si>
    <r>
      <t xml:space="preserve">本戦 </t>
    </r>
    <r>
      <rPr>
        <b/>
        <sz val="18"/>
        <color indexed="51"/>
        <rFont val="ＭＳ Ｐゴシック"/>
        <family val="3"/>
      </rPr>
      <t>優勝</t>
    </r>
    <r>
      <rPr>
        <sz val="10"/>
        <rFont val="ＭＳ Ｐ明朝"/>
        <family val="1"/>
      </rPr>
      <t>5R勝利</t>
    </r>
  </si>
  <si>
    <t>女子Ｓ</t>
  </si>
  <si>
    <t>女子Ｄ</t>
  </si>
  <si>
    <t>大脇　茉侑</t>
  </si>
  <si>
    <r>
      <t>、フリガナ、所属、生年月日</t>
    </r>
    <r>
      <rPr>
        <sz val="16"/>
        <color indexed="8"/>
        <rFont val="ＭＳ Ｐ明朝"/>
        <family val="1"/>
      </rPr>
      <t xml:space="preserve"> を貼り付けて、</t>
    </r>
  </si>
  <si>
    <t>予選決勝敗退選手までは「そのままの数字」を入力。但し、予選から勝ち上がって本戦に出場した選手は本戦ドロー番号に</t>
  </si>
  <si>
    <t>を１０００を足してください。</t>
  </si>
  <si>
    <r>
      <t xml:space="preserve"> ２Ｒ敗退であれば、その横の列に　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b/>
        <sz val="16"/>
        <color indexed="8"/>
        <rFont val="ＭＳ Ｐ明朝"/>
        <family val="1"/>
      </rPr>
      <t xml:space="preserve"> </t>
    </r>
    <r>
      <rPr>
        <sz val="16"/>
        <color indexed="8"/>
        <rFont val="ＭＳ Ｐ明朝"/>
        <family val="1"/>
      </rPr>
      <t xml:space="preserve"> を入力          （リストからでも選択可能。テンキー入力も可。）</t>
    </r>
  </si>
  <si>
    <r>
      <t>以下の例のように、</t>
    </r>
    <r>
      <rPr>
        <u val="single"/>
        <sz val="16"/>
        <color indexed="8"/>
        <rFont val="ＭＳ Ｐ明朝"/>
        <family val="1"/>
      </rPr>
      <t>予選１Ｒで敗退</t>
    </r>
    <r>
      <rPr>
        <sz val="16"/>
        <color indexed="8"/>
        <rFont val="ＭＳ Ｐ明朝"/>
        <family val="1"/>
      </rPr>
      <t>した場合、</t>
    </r>
    <r>
      <rPr>
        <u val="single"/>
        <sz val="16"/>
        <color indexed="8"/>
        <rFont val="ＭＳ Ｐ明朝"/>
        <family val="1"/>
      </rPr>
      <t>その列</t>
    </r>
    <r>
      <rPr>
        <sz val="16"/>
        <color indexed="8"/>
        <rFont val="ＭＳ Ｐ明朝"/>
        <family val="1"/>
      </rPr>
      <t>に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sz val="16"/>
        <color indexed="8"/>
        <rFont val="ＭＳ Ｐ明朝"/>
        <family val="1"/>
      </rPr>
      <t xml:space="preserve"> を入力して下さい。</t>
    </r>
  </si>
  <si>
    <r>
      <t>以降、それぞれの戦績によって「</t>
    </r>
    <r>
      <rPr>
        <b/>
        <u val="single"/>
        <sz val="16"/>
        <color indexed="8"/>
        <rFont val="ＭＳ Ｐ明朝"/>
        <family val="1"/>
      </rPr>
      <t>敗退した」ラウンド</t>
    </r>
    <r>
      <rPr>
        <sz val="16"/>
        <color indexed="8"/>
        <rFont val="ＭＳ Ｐ明朝"/>
        <family val="1"/>
      </rPr>
      <t>の列に　　</t>
    </r>
    <r>
      <rPr>
        <b/>
        <u val="single"/>
        <sz val="16"/>
        <color indexed="8"/>
        <rFont val="ＭＳ Ｐ明朝"/>
        <family val="1"/>
      </rPr>
      <t>　1</t>
    </r>
    <r>
      <rPr>
        <u val="single"/>
        <sz val="16"/>
        <color indexed="8"/>
        <rFont val="ＭＳ Ｐ明朝"/>
        <family val="1"/>
      </rPr>
      <t xml:space="preserve"> </t>
    </r>
    <r>
      <rPr>
        <sz val="16"/>
        <color indexed="8"/>
        <rFont val="ＭＳ Ｐ明朝"/>
        <family val="1"/>
      </rPr>
      <t xml:space="preserve"> を入力して下さい。</t>
    </r>
  </si>
  <si>
    <r>
      <t>本戦優勝の選手は</t>
    </r>
    <r>
      <rPr>
        <u val="single"/>
        <sz val="16"/>
        <color indexed="8"/>
        <rFont val="ＭＳ Ｐ明朝"/>
        <family val="1"/>
      </rPr>
      <t>、最右の列</t>
    </r>
    <r>
      <rPr>
        <sz val="16"/>
        <color indexed="8"/>
        <rFont val="ＭＳ Ｐ明朝"/>
        <family val="1"/>
      </rPr>
      <t>に　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sz val="16"/>
        <color indexed="8"/>
        <rFont val="ＭＳ Ｐ明朝"/>
        <family val="1"/>
      </rPr>
      <t xml:space="preserve"> を入力して下さい。</t>
    </r>
  </si>
  <si>
    <r>
      <t>「順位」は自動的に表示されます。</t>
    </r>
    <r>
      <rPr>
        <sz val="12"/>
        <color indexed="8"/>
        <rFont val="ＭＳ Ｐ明朝"/>
        <family val="1"/>
      </rPr>
      <t>（関数を消去しないでください。）</t>
    </r>
  </si>
  <si>
    <r>
      <t>　　（新規登録の場合、ＫＴＡ番号は空欄で結構です。</t>
    </r>
    <r>
      <rPr>
        <b/>
        <sz val="16"/>
        <color indexed="8"/>
        <rFont val="ＭＳ Ｐ明朝"/>
        <family val="1"/>
      </rPr>
      <t>）</t>
    </r>
  </si>
  <si>
    <t>M.T.Lab</t>
  </si>
  <si>
    <r>
      <t xml:space="preserve">本戦ｽﾄﾚｰﾄ
</t>
    </r>
    <r>
      <rPr>
        <sz val="9"/>
        <color indexed="8"/>
        <rFont val="メイリオ"/>
        <family val="3"/>
      </rPr>
      <t>（案）</t>
    </r>
  </si>
  <si>
    <r>
      <t>提出期限：</t>
    </r>
    <r>
      <rPr>
        <b/>
        <sz val="24"/>
        <color indexed="18"/>
        <rFont val="ＭＳ Ｐ明朝"/>
        <family val="1"/>
      </rPr>
      <t>平成30年　12月　31日　17:00必着</t>
    </r>
    <r>
      <rPr>
        <b/>
        <sz val="11"/>
        <color indexed="18"/>
        <rFont val="ＭＳ Ｐ明朝"/>
        <family val="1"/>
      </rPr>
      <t>でお願いします。</t>
    </r>
  </si>
  <si>
    <t>堅田</t>
  </si>
  <si>
    <t>北大津</t>
  </si>
  <si>
    <t>膳所</t>
  </si>
  <si>
    <t>大津商業</t>
  </si>
  <si>
    <t>大津</t>
  </si>
  <si>
    <t>東大津</t>
  </si>
  <si>
    <t>草津</t>
  </si>
  <si>
    <t>光泉</t>
  </si>
  <si>
    <t>玉川</t>
  </si>
  <si>
    <t>栗東</t>
  </si>
  <si>
    <t>国際情報</t>
  </si>
  <si>
    <t>水口東</t>
  </si>
  <si>
    <t>石部</t>
  </si>
  <si>
    <t>甲南</t>
  </si>
  <si>
    <t>守山</t>
  </si>
  <si>
    <t>守山北</t>
  </si>
  <si>
    <t>八幡</t>
  </si>
  <si>
    <t>八日市南</t>
  </si>
  <si>
    <t>近江兄弟社</t>
  </si>
  <si>
    <t>日野</t>
  </si>
  <si>
    <t>愛知</t>
  </si>
  <si>
    <t>能登川</t>
  </si>
  <si>
    <t>彦根工業</t>
  </si>
  <si>
    <t>近江</t>
  </si>
  <si>
    <t>米原</t>
  </si>
  <si>
    <t>長浜北星</t>
  </si>
  <si>
    <t>伊吹</t>
  </si>
  <si>
    <t>立命館守山</t>
  </si>
  <si>
    <t>彦根総合</t>
  </si>
  <si>
    <t>滋賀学園</t>
  </si>
  <si>
    <t>野洲</t>
  </si>
  <si>
    <t>lark</t>
  </si>
  <si>
    <t>TeamAATP</t>
  </si>
  <si>
    <t>立命館守山中</t>
  </si>
  <si>
    <t>2018冬</t>
  </si>
  <si>
    <t>八日市南高</t>
  </si>
  <si>
    <r>
      <t>【ダブルス　見本】</t>
    </r>
  </si>
  <si>
    <t>↓1番が敗者の場合、２５６位</t>
  </si>
  <si>
    <t>敗者６４位</t>
  </si>
  <si>
    <t>※敗退したラウンドに数字「１」を入力</t>
  </si>
  <si>
    <r>
      <t>１回戦敗退および</t>
    </r>
    <r>
      <rPr>
        <u val="single"/>
        <sz val="12"/>
        <rFont val="ＭＳ Ｐ明朝"/>
        <family val="1"/>
      </rPr>
      <t>1回戦Byeの初戦2回戦</t>
    </r>
    <r>
      <rPr>
        <sz val="12"/>
        <rFont val="ＭＳ Ｐ明朝"/>
        <family val="1"/>
      </rPr>
      <t>敗退　256　位</t>
    </r>
  </si>
  <si>
    <r>
      <t>ドロー番号は</t>
    </r>
    <r>
      <rPr>
        <u val="single"/>
        <sz val="16"/>
        <color indexed="8"/>
        <rFont val="ＭＳ Ｐ明朝"/>
        <family val="1"/>
      </rPr>
      <t>本戦出場選手</t>
    </r>
    <r>
      <rPr>
        <sz val="16"/>
        <color indexed="8"/>
        <rFont val="ＭＳ Ｐ明朝"/>
        <family val="1"/>
      </rPr>
      <t>のみ、本戦ドロー番号に</t>
    </r>
    <r>
      <rPr>
        <u val="single"/>
        <sz val="16"/>
        <color indexed="8"/>
        <rFont val="ＭＳ Ｐ明朝"/>
        <family val="1"/>
      </rPr>
      <t>１０００を足して</t>
    </r>
    <r>
      <rPr>
        <sz val="16"/>
        <color indexed="8"/>
        <rFont val="ＭＳ Ｐ明朝"/>
        <family val="1"/>
      </rPr>
      <t>入力して下さい。</t>
    </r>
    <r>
      <rPr>
        <sz val="14"/>
        <color indexed="8"/>
        <rFont val="ＭＳ Ｐ明朝"/>
        <family val="1"/>
      </rPr>
      <t>（例：本戦ドローＮｏ．３２＝１０３２）</t>
    </r>
  </si>
  <si>
    <t>滋賀県ウィンターダブルステニス選手権大会U17GD　2018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</si>
</sst>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0000_ "/>
    <numFmt numFmtId="178" formatCode="0.0_ "/>
    <numFmt numFmtId="179" formatCode="0.0"/>
    <numFmt numFmtId="180" formatCode="0.000"/>
    <numFmt numFmtId="181" formatCode="0&quot;人&quot;"/>
    <numFmt numFmtId="182" formatCode="0&quot;組&quot;"/>
    <numFmt numFmtId="183" formatCode="&quot;ベスト&quot;0"/>
  </numFmts>
  <fonts count="143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10"/>
      <name val="ＭＳ Ｐ明朝"/>
      <family val="1"/>
    </font>
    <font>
      <b/>
      <sz val="11"/>
      <color indexed="12"/>
      <name val="ＭＳ Ｐ明朝"/>
      <family val="1"/>
    </font>
    <font>
      <b/>
      <sz val="18"/>
      <color indexed="12"/>
      <name val="ＭＳ Ｐ明朝"/>
      <family val="1"/>
    </font>
    <font>
      <b/>
      <sz val="11"/>
      <color indexed="18"/>
      <name val="ＭＳ Ｐ明朝"/>
      <family val="1"/>
    </font>
    <font>
      <b/>
      <sz val="11"/>
      <name val="ＭＳ Ｐ明朝"/>
      <family val="1"/>
    </font>
    <font>
      <sz val="20"/>
      <color indexed="10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b/>
      <sz val="12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Century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i/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24"/>
      <color indexed="18"/>
      <name val="ＭＳ Ｐ明朝"/>
      <family val="1"/>
    </font>
    <font>
      <sz val="14"/>
      <color indexed="10"/>
      <name val="ＭＳ Ｐ明朝"/>
      <family val="1"/>
    </font>
    <font>
      <b/>
      <sz val="11"/>
      <color indexed="51"/>
      <name val="ＭＳ Ｐ明朝"/>
      <family val="1"/>
    </font>
    <font>
      <sz val="12"/>
      <name val="ＭＳ Ｐゴシック"/>
      <family val="3"/>
    </font>
    <font>
      <sz val="16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color indexed="10"/>
      <name val="ＭＳ Ｐ明朝"/>
      <family val="1"/>
    </font>
    <font>
      <i/>
      <sz val="16"/>
      <color indexed="8"/>
      <name val="ＭＳ Ｐ明朝"/>
      <family val="1"/>
    </font>
    <font>
      <u val="single"/>
      <sz val="16"/>
      <color indexed="8"/>
      <name val="ＭＳ Ｐ明朝"/>
      <family val="1"/>
    </font>
    <font>
      <b/>
      <u val="single"/>
      <sz val="11"/>
      <color indexed="12"/>
      <name val="ＭＳ Ｐ明朝"/>
      <family val="1"/>
    </font>
    <font>
      <sz val="18"/>
      <name val="ＭＳ Ｐ明朝"/>
      <family val="1"/>
    </font>
    <font>
      <b/>
      <sz val="20"/>
      <color indexed="12"/>
      <name val="ＭＳ Ｐ明朝"/>
      <family val="1"/>
    </font>
    <font>
      <b/>
      <sz val="16"/>
      <color indexed="12"/>
      <name val="ＭＳ Ｐ明朝"/>
      <family val="1"/>
    </font>
    <font>
      <b/>
      <u val="single"/>
      <sz val="12"/>
      <name val="ＭＳ Ｐ明朝"/>
      <family val="1"/>
    </font>
    <font>
      <b/>
      <sz val="22"/>
      <color indexed="10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color indexed="12"/>
      <name val="Century"/>
      <family val="1"/>
    </font>
    <font>
      <i/>
      <sz val="9"/>
      <name val="ＭＳ Ｐ明朝"/>
      <family val="1"/>
    </font>
    <font>
      <b/>
      <sz val="16"/>
      <name val="ＭＳ Ｐ明朝"/>
      <family val="1"/>
    </font>
    <font>
      <i/>
      <sz val="20"/>
      <name val="ＭＳ Ｐ明朝"/>
      <family val="1"/>
    </font>
    <font>
      <sz val="24"/>
      <name val="ＪＳＰゴシック"/>
      <family val="3"/>
    </font>
    <font>
      <b/>
      <sz val="10"/>
      <name val="ＭＳ Ｐゴシック"/>
      <family val="3"/>
    </font>
    <font>
      <b/>
      <sz val="14"/>
      <color indexed="50"/>
      <name val="ＭＳ Ｐゴシック"/>
      <family val="3"/>
    </font>
    <font>
      <sz val="11"/>
      <color indexed="10"/>
      <name val="ＭＳ Ｐゴシック"/>
      <family val="3"/>
    </font>
    <font>
      <i/>
      <u val="single"/>
      <sz val="12"/>
      <name val="ＭＳ Ｐ明朝"/>
      <family val="1"/>
    </font>
    <font>
      <i/>
      <u val="single"/>
      <sz val="11"/>
      <name val="ＭＳ Ｐ明朝"/>
      <family val="1"/>
    </font>
    <font>
      <b/>
      <sz val="11"/>
      <color indexed="18"/>
      <name val="ＭＳ Ｐゴシック"/>
      <family val="3"/>
    </font>
    <font>
      <sz val="14"/>
      <color indexed="8"/>
      <name val="ＭＳ Ｐ明朝"/>
      <family val="1"/>
    </font>
    <font>
      <b/>
      <sz val="12"/>
      <color indexed="9"/>
      <name val="HG丸ｺﾞｼｯｸM-PRO"/>
      <family val="3"/>
    </font>
    <font>
      <u val="single"/>
      <sz val="11"/>
      <name val="ＭＳ Ｐ明朝"/>
      <family val="1"/>
    </font>
    <font>
      <i/>
      <u val="single"/>
      <sz val="16"/>
      <name val="ＭＳ Ｐ明朝"/>
      <family val="1"/>
    </font>
    <font>
      <sz val="12"/>
      <color indexed="8"/>
      <name val="ＭＳ Ｐ明朝"/>
      <family val="1"/>
    </font>
    <font>
      <b/>
      <sz val="36"/>
      <color indexed="8"/>
      <name val="ＭＳ Ｐ明朝"/>
      <family val="1"/>
    </font>
    <font>
      <sz val="36"/>
      <name val="ＭＳ Ｐ明朝"/>
      <family val="1"/>
    </font>
    <font>
      <sz val="12"/>
      <color indexed="12"/>
      <name val="ＭＳ Ｐ明朝"/>
      <family val="1"/>
    </font>
    <font>
      <b/>
      <sz val="18"/>
      <color indexed="51"/>
      <name val="ＭＳ Ｐゴシック"/>
      <family val="3"/>
    </font>
    <font>
      <b/>
      <u val="single"/>
      <sz val="16"/>
      <color indexed="8"/>
      <name val="ＭＳ Ｐ明朝"/>
      <family val="1"/>
    </font>
    <font>
      <sz val="9"/>
      <color indexed="8"/>
      <name val="メイリオ"/>
      <family val="3"/>
    </font>
    <font>
      <i/>
      <sz val="12"/>
      <name val="ＭＳ Ｐ明朝"/>
      <family val="1"/>
    </font>
    <font>
      <sz val="9"/>
      <name val="Century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20"/>
      <color indexed="10"/>
      <name val="ＭＳ Ｐ明朝"/>
      <family val="1"/>
    </font>
    <font>
      <sz val="12"/>
      <color indexed="55"/>
      <name val="ＭＳ Ｐ明朝"/>
      <family val="1"/>
    </font>
    <font>
      <sz val="11"/>
      <color indexed="9"/>
      <name val="ＭＳ Ｐ明朝"/>
      <family val="1"/>
    </font>
    <font>
      <sz val="18"/>
      <color indexed="9"/>
      <name val="ＭＳ Ｐ明朝"/>
      <family val="1"/>
    </font>
    <font>
      <sz val="11"/>
      <color indexed="55"/>
      <name val="ＭＳ Ｐ明朝"/>
      <family val="1"/>
    </font>
    <font>
      <sz val="12"/>
      <color indexed="9"/>
      <name val="ＭＳ Ｐ明朝"/>
      <family val="1"/>
    </font>
    <font>
      <i/>
      <sz val="20"/>
      <color indexed="9"/>
      <name val="ＭＳ Ｐ明朝"/>
      <family val="1"/>
    </font>
    <font>
      <b/>
      <u val="single"/>
      <sz val="22"/>
      <color indexed="48"/>
      <name val="ＭＳ Ｐ明朝"/>
      <family val="1"/>
    </font>
    <font>
      <u val="single"/>
      <sz val="22"/>
      <color indexed="12"/>
      <name val="ＭＳ Ｐ明朝"/>
      <family val="1"/>
    </font>
    <font>
      <u val="single"/>
      <sz val="14"/>
      <color indexed="12"/>
      <name val="ＭＳ Ｐ明朝"/>
      <family val="1"/>
    </font>
    <font>
      <sz val="10"/>
      <color indexed="8"/>
      <name val="Calibri"/>
      <family val="2"/>
    </font>
    <font>
      <sz val="16"/>
      <color indexed="8"/>
      <name val="HGP明朝B"/>
      <family val="1"/>
    </font>
    <font>
      <sz val="16"/>
      <color indexed="8"/>
      <name val="ＪＳＰゴシック"/>
      <family val="3"/>
    </font>
    <font>
      <sz val="16"/>
      <color indexed="8"/>
      <name val="ＪＳＰ明朝"/>
      <family val="1"/>
    </font>
    <font>
      <b/>
      <sz val="16"/>
      <color indexed="8"/>
      <name val="Calibri"/>
      <family val="2"/>
    </font>
    <font>
      <u val="single"/>
      <sz val="16"/>
      <color indexed="8"/>
      <name val="ＪＳ明朝"/>
      <family val="1"/>
    </font>
    <font>
      <sz val="16"/>
      <color indexed="8"/>
      <name val="ＪＳ明朝"/>
      <family val="1"/>
    </font>
    <font>
      <b/>
      <sz val="28"/>
      <color indexed="8"/>
      <name val="Calibri"/>
      <family val="2"/>
    </font>
    <font>
      <sz val="28"/>
      <color indexed="8"/>
      <name val="ＭＳ Ｐ明朝"/>
      <family val="1"/>
    </font>
    <font>
      <u val="single"/>
      <sz val="16"/>
      <color indexed="10"/>
      <name val="ＭＳ Ｐ明朝"/>
      <family val="1"/>
    </font>
    <font>
      <sz val="24"/>
      <color indexed="8"/>
      <name val="ＤＦ平成明朝体W7"/>
      <family val="1"/>
    </font>
    <font>
      <sz val="14"/>
      <color indexed="8"/>
      <name val="ＤＦ平成明朝体W7"/>
      <family val="1"/>
    </font>
    <font>
      <sz val="40"/>
      <color indexed="8"/>
      <name val="Segoe UI Black"/>
      <family val="2"/>
    </font>
    <font>
      <sz val="18"/>
      <color indexed="8"/>
      <name val="ＭＳ Ｐ明朝"/>
      <family val="1"/>
    </font>
    <font>
      <b/>
      <sz val="20"/>
      <color indexed="10"/>
      <name val="ＭＳ Ｐ明朝"/>
      <family val="1"/>
    </font>
    <font>
      <sz val="20"/>
      <color indexed="12"/>
      <name val="ＭＳ Ｐ明朝"/>
      <family val="1"/>
    </font>
    <font>
      <u val="single"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20"/>
      <color rgb="FFFF0000"/>
      <name val="ＭＳ Ｐ明朝"/>
      <family val="1"/>
    </font>
    <font>
      <sz val="12"/>
      <color theme="0" tint="-0.24997000396251678"/>
      <name val="ＭＳ Ｐ明朝"/>
      <family val="1"/>
    </font>
    <font>
      <sz val="11"/>
      <color rgb="FFFF0000"/>
      <name val="ＭＳ Ｐ明朝"/>
      <family val="1"/>
    </font>
    <font>
      <sz val="11"/>
      <color theme="0"/>
      <name val="ＭＳ Ｐ明朝"/>
      <family val="1"/>
    </font>
    <font>
      <sz val="18"/>
      <color theme="0"/>
      <name val="ＭＳ Ｐ明朝"/>
      <family val="1"/>
    </font>
    <font>
      <sz val="11"/>
      <color theme="0" tint="-0.24997000396251678"/>
      <name val="ＭＳ Ｐ明朝"/>
      <family val="1"/>
    </font>
    <font>
      <sz val="12"/>
      <color theme="0"/>
      <name val="ＭＳ Ｐ明朝"/>
      <family val="1"/>
    </font>
    <font>
      <i/>
      <sz val="20"/>
      <color theme="0"/>
      <name val="ＭＳ Ｐ明朝"/>
      <family val="1"/>
    </font>
    <font>
      <b/>
      <sz val="8"/>
      <name val="ＭＳ Ｐ明朝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ck">
        <color indexed="23"/>
      </right>
      <top style="hair"/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 style="thick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medium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thin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thin"/>
      <bottom style="thin"/>
    </border>
    <border>
      <left style="hair"/>
      <right style="thick"/>
      <top style="thin"/>
      <bottom style="thin"/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26" borderId="1" applyNumberFormat="0" applyAlignment="0" applyProtection="0"/>
    <xf numFmtId="0" fontId="12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2" fillId="0" borderId="3" applyNumberFormat="0" applyFill="0" applyAlignment="0" applyProtection="0"/>
    <xf numFmtId="0" fontId="123" fillId="29" borderId="0" applyNumberFormat="0" applyBorder="0" applyAlignment="0" applyProtection="0"/>
    <xf numFmtId="0" fontId="124" fillId="30" borderId="4" applyNumberFormat="0" applyAlignment="0" applyProtection="0"/>
    <xf numFmtId="0" fontId="1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6" fillId="0" borderId="5" applyNumberFormat="0" applyFill="0" applyAlignment="0" applyProtection="0"/>
    <xf numFmtId="0" fontId="127" fillId="0" borderId="6" applyNumberFormat="0" applyFill="0" applyAlignment="0" applyProtection="0"/>
    <xf numFmtId="0" fontId="128" fillId="0" borderId="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30" fillId="30" borderId="9" applyNumberFormat="0" applyAlignment="0" applyProtection="0"/>
    <xf numFmtId="0" fontId="1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2" fillId="31" borderId="4" applyNumberFormat="0" applyAlignment="0" applyProtection="0"/>
    <xf numFmtId="0" fontId="30" fillId="0" borderId="0">
      <alignment vertical="center"/>
      <protection/>
    </xf>
    <xf numFmtId="0" fontId="12" fillId="0" borderId="0" applyNumberFormat="0" applyFill="0" applyBorder="0" applyAlignment="0" applyProtection="0"/>
    <xf numFmtId="0" fontId="133" fillId="32" borderId="0" applyNumberFormat="0" applyBorder="0" applyAlignment="0" applyProtection="0"/>
  </cellStyleXfs>
  <cellXfs count="517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43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15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shrinkToFit="1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shrinkToFit="1"/>
    </xf>
    <xf numFmtId="178" fontId="26" fillId="0" borderId="0" xfId="0" applyNumberFormat="1" applyFont="1" applyAlignment="1">
      <alignment/>
    </xf>
    <xf numFmtId="0" fontId="0" fillId="0" borderId="15" xfId="0" applyBorder="1" applyAlignment="1">
      <alignment shrinkToFit="1"/>
    </xf>
    <xf numFmtId="178" fontId="0" fillId="0" borderId="0" xfId="0" applyNumberFormat="1" applyAlignment="1">
      <alignment/>
    </xf>
    <xf numFmtId="178" fontId="27" fillId="0" borderId="0" xfId="0" applyNumberFormat="1" applyFont="1" applyAlignment="1">
      <alignment/>
    </xf>
    <xf numFmtId="178" fontId="28" fillId="0" borderId="0" xfId="0" applyNumberFormat="1" applyFont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179" fontId="0" fillId="0" borderId="15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29" fillId="34" borderId="0" xfId="61" applyFont="1" applyFill="1" applyAlignment="1">
      <alignment/>
      <protection/>
    </xf>
    <xf numFmtId="0" fontId="31" fillId="34" borderId="0" xfId="61" applyFont="1" applyFill="1" applyAlignment="1">
      <alignment horizontal="center"/>
      <protection/>
    </xf>
    <xf numFmtId="0" fontId="31" fillId="34" borderId="0" xfId="61" applyFont="1" applyFill="1" applyAlignment="1">
      <alignment/>
      <protection/>
    </xf>
    <xf numFmtId="0" fontId="31" fillId="34" borderId="0" xfId="61" applyFont="1" applyFill="1" applyAlignment="1">
      <alignment horizontal="center" vertical="center"/>
      <protection/>
    </xf>
    <xf numFmtId="0" fontId="30" fillId="34" borderId="16" xfId="61" applyFont="1" applyFill="1" applyBorder="1" applyAlignment="1">
      <alignment horizontal="center" vertical="center"/>
      <protection/>
    </xf>
    <xf numFmtId="0" fontId="30" fillId="34" borderId="17" xfId="61" applyFont="1" applyFill="1" applyBorder="1" applyAlignment="1">
      <alignment horizontal="center" vertical="center"/>
      <protection/>
    </xf>
    <xf numFmtId="0" fontId="30" fillId="34" borderId="18" xfId="61" applyFont="1" applyFill="1" applyBorder="1" applyAlignment="1">
      <alignment horizontal="center" vertical="center"/>
      <protection/>
    </xf>
    <xf numFmtId="0" fontId="30" fillId="34" borderId="19" xfId="61" applyFill="1" applyBorder="1" applyAlignment="1">
      <alignment horizontal="center"/>
      <protection/>
    </xf>
    <xf numFmtId="0" fontId="31" fillId="34" borderId="20" xfId="61" applyFont="1" applyFill="1" applyBorder="1" applyAlignment="1">
      <alignment horizontal="center"/>
      <protection/>
    </xf>
    <xf numFmtId="0" fontId="31" fillId="34" borderId="21" xfId="61" applyFont="1" applyFill="1" applyBorder="1" applyAlignment="1">
      <alignment horizontal="center"/>
      <protection/>
    </xf>
    <xf numFmtId="0" fontId="31" fillId="34" borderId="22" xfId="61" applyFont="1" applyFill="1" applyBorder="1" applyAlignment="1">
      <alignment horizontal="center"/>
      <protection/>
    </xf>
    <xf numFmtId="0" fontId="30" fillId="34" borderId="23" xfId="61" applyFont="1" applyFill="1" applyBorder="1" applyAlignment="1">
      <alignment horizontal="center" vertical="center"/>
      <protection/>
    </xf>
    <xf numFmtId="0" fontId="30" fillId="34" borderId="24" xfId="61" applyFill="1" applyBorder="1" applyAlignment="1">
      <alignment horizontal="center"/>
      <protection/>
    </xf>
    <xf numFmtId="0" fontId="31" fillId="34" borderId="25" xfId="61" applyFont="1" applyFill="1" applyBorder="1" applyAlignment="1">
      <alignment horizontal="center"/>
      <protection/>
    </xf>
    <xf numFmtId="0" fontId="31" fillId="34" borderId="15" xfId="61" applyFont="1" applyFill="1" applyBorder="1" applyAlignment="1">
      <alignment horizontal="center"/>
      <protection/>
    </xf>
    <xf numFmtId="0" fontId="31" fillId="34" borderId="26" xfId="61" applyFont="1" applyFill="1" applyBorder="1" applyAlignment="1">
      <alignment horizontal="center"/>
      <protection/>
    </xf>
    <xf numFmtId="0" fontId="30" fillId="34" borderId="27" xfId="61" applyFont="1" applyFill="1" applyBorder="1" applyAlignment="1">
      <alignment horizontal="center" vertical="center"/>
      <protection/>
    </xf>
    <xf numFmtId="0" fontId="30" fillId="34" borderId="28" xfId="61" applyFill="1" applyBorder="1" applyAlignment="1">
      <alignment horizontal="center"/>
      <protection/>
    </xf>
    <xf numFmtId="0" fontId="31" fillId="34" borderId="29" xfId="61" applyFont="1" applyFill="1" applyBorder="1" applyAlignment="1">
      <alignment horizontal="center"/>
      <protection/>
    </xf>
    <xf numFmtId="0" fontId="31" fillId="34" borderId="30" xfId="61" applyFont="1" applyFill="1" applyBorder="1" applyAlignment="1">
      <alignment horizontal="center"/>
      <protection/>
    </xf>
    <xf numFmtId="0" fontId="31" fillId="34" borderId="31" xfId="61" applyFont="1" applyFill="1" applyBorder="1" applyAlignment="1">
      <alignment horizontal="center"/>
      <protection/>
    </xf>
    <xf numFmtId="0" fontId="30" fillId="34" borderId="32" xfId="61" applyFont="1" applyFill="1" applyBorder="1" applyAlignment="1">
      <alignment horizontal="center" vertical="center"/>
      <protection/>
    </xf>
    <xf numFmtId="0" fontId="30" fillId="34" borderId="33" xfId="61" applyFill="1" applyBorder="1" applyAlignment="1">
      <alignment horizontal="center"/>
      <protection/>
    </xf>
    <xf numFmtId="0" fontId="31" fillId="34" borderId="34" xfId="61" applyFont="1" applyFill="1" applyBorder="1" applyAlignment="1">
      <alignment horizontal="center"/>
      <protection/>
    </xf>
    <xf numFmtId="0" fontId="31" fillId="34" borderId="35" xfId="61" applyFont="1" applyFill="1" applyBorder="1" applyAlignment="1">
      <alignment horizontal="center"/>
      <protection/>
    </xf>
    <xf numFmtId="0" fontId="31" fillId="34" borderId="36" xfId="61" applyFont="1" applyFill="1" applyBorder="1" applyAlignment="1">
      <alignment horizontal="center"/>
      <protection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7" fillId="0" borderId="39" xfId="0" applyFont="1" applyBorder="1" applyAlignment="1">
      <alignment vertical="center" shrinkToFit="1"/>
    </xf>
    <xf numFmtId="0" fontId="13" fillId="0" borderId="14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13" fillId="33" borderId="0" xfId="0" applyFont="1" applyFill="1" applyAlignment="1">
      <alignment vertical="center" shrinkToFit="1"/>
    </xf>
    <xf numFmtId="0" fontId="0" fillId="35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36" borderId="41" xfId="0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42" xfId="0" applyFont="1" applyFill="1" applyBorder="1" applyAlignment="1">
      <alignment horizontal="center" vertical="center" shrinkToFit="1"/>
    </xf>
    <xf numFmtId="0" fontId="0" fillId="33" borderId="43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17" fillId="33" borderId="0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right" vertical="center"/>
    </xf>
    <xf numFmtId="0" fontId="44" fillId="0" borderId="0" xfId="0" applyFont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45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5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6" fillId="33" borderId="4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9" xfId="0" applyBorder="1" applyAlignment="1">
      <alignment vertical="center"/>
    </xf>
    <xf numFmtId="14" fontId="48" fillId="0" borderId="0" xfId="0" applyNumberFormat="1" applyFont="1" applyBorder="1" applyAlignment="1">
      <alignment horizontal="center"/>
    </xf>
    <xf numFmtId="0" fontId="20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176" fontId="19" fillId="0" borderId="69" xfId="0" applyNumberFormat="1" applyFont="1" applyBorder="1" applyAlignment="1">
      <alignment horizontal="center" vertical="center" wrapText="1"/>
    </xf>
    <xf numFmtId="176" fontId="19" fillId="0" borderId="60" xfId="0" applyNumberFormat="1" applyFont="1" applyBorder="1" applyAlignment="1">
      <alignment horizontal="center" vertical="center" wrapText="1"/>
    </xf>
    <xf numFmtId="0" fontId="0" fillId="0" borderId="70" xfId="0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0" fontId="0" fillId="0" borderId="73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vertical="center" shrinkToFit="1"/>
      <protection locked="0"/>
    </xf>
    <xf numFmtId="0" fontId="0" fillId="0" borderId="75" xfId="0" applyBorder="1" applyAlignment="1" applyProtection="1">
      <alignment vertical="center" shrinkToFit="1"/>
      <protection locked="0"/>
    </xf>
    <xf numFmtId="0" fontId="0" fillId="0" borderId="76" xfId="0" applyBorder="1" applyAlignment="1" applyProtection="1">
      <alignment vertical="center" shrinkToFit="1"/>
      <protection locked="0"/>
    </xf>
    <xf numFmtId="0" fontId="24" fillId="0" borderId="77" xfId="0" applyFont="1" applyFill="1" applyBorder="1" applyAlignment="1" applyProtection="1">
      <alignment horizontal="center" vertical="center" shrinkToFit="1"/>
      <protection locked="0"/>
    </xf>
    <xf numFmtId="0" fontId="0" fillId="0" borderId="78" xfId="0" applyBorder="1" applyAlignment="1" applyProtection="1">
      <alignment horizontal="center" vertical="center" shrinkToFit="1"/>
      <protection locked="0"/>
    </xf>
    <xf numFmtId="0" fontId="0" fillId="0" borderId="79" xfId="0" applyBorder="1" applyAlignment="1" applyProtection="1">
      <alignment horizontal="center" vertical="center" shrinkToFit="1"/>
      <protection locked="0"/>
    </xf>
    <xf numFmtId="0" fontId="24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34" fillId="0" borderId="82" xfId="0" applyFont="1" applyBorder="1" applyAlignment="1" applyProtection="1">
      <alignment horizontal="center" vertical="center" shrinkToFit="1"/>
      <protection locked="0"/>
    </xf>
    <xf numFmtId="0" fontId="24" fillId="0" borderId="83" xfId="0" applyFont="1" applyFill="1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34" fillId="0" borderId="85" xfId="0" applyFont="1" applyBorder="1" applyAlignment="1" applyProtection="1">
      <alignment horizontal="center" vertical="center" shrinkToFit="1"/>
      <protection locked="0"/>
    </xf>
    <xf numFmtId="0" fontId="24" fillId="0" borderId="86" xfId="0" applyFont="1" applyFill="1" applyBorder="1" applyAlignment="1" applyProtection="1">
      <alignment horizontal="center" vertical="center" shrinkToFit="1"/>
      <protection locked="0"/>
    </xf>
    <xf numFmtId="0" fontId="0" fillId="0" borderId="87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34" fillId="0" borderId="88" xfId="0" applyFont="1" applyBorder="1" applyAlignment="1" applyProtection="1">
      <alignment horizontal="center" vertical="center" shrinkToFit="1"/>
      <protection locked="0"/>
    </xf>
    <xf numFmtId="0" fontId="24" fillId="0" borderId="89" xfId="0" applyFont="1" applyFill="1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alignment horizontal="center" vertical="center" shrinkToFit="1"/>
      <protection locked="0"/>
    </xf>
    <xf numFmtId="0" fontId="0" fillId="0" borderId="91" xfId="0" applyBorder="1" applyAlignment="1" applyProtection="1">
      <alignment horizontal="center" vertical="center" shrinkToFit="1"/>
      <protection locked="0"/>
    </xf>
    <xf numFmtId="0" fontId="0" fillId="0" borderId="92" xfId="0" applyBorder="1" applyAlignment="1" applyProtection="1">
      <alignment horizontal="center" vertical="center" shrinkToFit="1"/>
      <protection locked="0"/>
    </xf>
    <xf numFmtId="0" fontId="34" fillId="0" borderId="93" xfId="0" applyFont="1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vertical="center" shrinkToFit="1"/>
      <protection locked="0"/>
    </xf>
    <xf numFmtId="0" fontId="0" fillId="0" borderId="77" xfId="0" applyFill="1" applyBorder="1" applyAlignment="1" applyProtection="1">
      <alignment vertical="center" shrinkToFit="1"/>
      <protection locked="0"/>
    </xf>
    <xf numFmtId="0" fontId="0" fillId="0" borderId="79" xfId="0" applyBorder="1" applyAlignment="1" applyProtection="1">
      <alignment vertical="center" shrinkToFit="1"/>
      <protection locked="0"/>
    </xf>
    <xf numFmtId="0" fontId="0" fillId="0" borderId="95" xfId="0" applyBorder="1" applyAlignment="1" applyProtection="1">
      <alignment horizontal="center" vertical="center" shrinkToFit="1"/>
      <protection locked="0"/>
    </xf>
    <xf numFmtId="0" fontId="0" fillId="0" borderId="80" xfId="0" applyFill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82" xfId="0" applyBorder="1" applyAlignment="1" applyProtection="1">
      <alignment horizontal="center" vertical="center" shrinkToFit="1"/>
      <protection locked="0"/>
    </xf>
    <xf numFmtId="0" fontId="0" fillId="0" borderId="83" xfId="0" applyFill="1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86" xfId="0" applyFill="1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0" fontId="0" fillId="0" borderId="96" xfId="0" applyBorder="1" applyAlignment="1" applyProtection="1">
      <alignment horizontal="center" vertical="center" shrinkToFit="1"/>
      <protection locked="0"/>
    </xf>
    <xf numFmtId="0" fontId="0" fillId="0" borderId="89" xfId="0" applyFill="1" applyBorder="1" applyAlignment="1" applyProtection="1">
      <alignment vertical="center" shrinkToFit="1"/>
      <protection locked="0"/>
    </xf>
    <xf numFmtId="0" fontId="0" fillId="0" borderId="90" xfId="0" applyBorder="1" applyAlignment="1" applyProtection="1">
      <alignment vertical="center" shrinkToFit="1"/>
      <protection locked="0"/>
    </xf>
    <xf numFmtId="0" fontId="0" fillId="0" borderId="91" xfId="0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3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>
      <alignment vertical="center"/>
    </xf>
    <xf numFmtId="0" fontId="0" fillId="0" borderId="81" xfId="0" applyFill="1" applyBorder="1" applyAlignment="1" applyProtection="1">
      <alignment horizontal="center" vertical="center" shrinkToFit="1"/>
      <protection locked="0"/>
    </xf>
    <xf numFmtId="0" fontId="0" fillId="0" borderId="97" xfId="0" applyBorder="1" applyAlignment="1" applyProtection="1">
      <alignment horizontal="center" vertical="center" shrinkToFit="1"/>
      <protection locked="0"/>
    </xf>
    <xf numFmtId="0" fontId="19" fillId="0" borderId="98" xfId="0" applyFont="1" applyBorder="1" applyAlignment="1" applyProtection="1">
      <alignment horizontal="center" vertical="center" shrinkToFit="1"/>
      <protection/>
    </xf>
    <xf numFmtId="0" fontId="19" fillId="0" borderId="99" xfId="0" applyFont="1" applyBorder="1" applyAlignment="1" applyProtection="1">
      <alignment horizontal="center" vertical="center" shrinkToFit="1"/>
      <protection/>
    </xf>
    <xf numFmtId="0" fontId="19" fillId="0" borderId="98" xfId="0" applyFont="1" applyFill="1" applyBorder="1" applyAlignment="1" applyProtection="1">
      <alignment horizontal="center" vertical="center" shrinkToFit="1"/>
      <protection/>
    </xf>
    <xf numFmtId="0" fontId="19" fillId="0" borderId="99" xfId="0" applyFont="1" applyFill="1" applyBorder="1" applyAlignment="1" applyProtection="1">
      <alignment horizontal="center" vertical="center" shrinkToFit="1"/>
      <protection/>
    </xf>
    <xf numFmtId="0" fontId="19" fillId="0" borderId="100" xfId="0" applyFont="1" applyBorder="1" applyAlignment="1" applyProtection="1">
      <alignment horizontal="center" vertical="center" shrinkToFit="1"/>
      <protection/>
    </xf>
    <xf numFmtId="0" fontId="19" fillId="0" borderId="101" xfId="0" applyFont="1" applyBorder="1" applyAlignment="1" applyProtection="1">
      <alignment horizontal="center" vertical="center" shrinkToFit="1"/>
      <protection/>
    </xf>
    <xf numFmtId="0" fontId="19" fillId="0" borderId="102" xfId="0" applyFont="1" applyBorder="1" applyAlignment="1" applyProtection="1">
      <alignment horizontal="center" vertical="center" shrinkToFit="1"/>
      <protection/>
    </xf>
    <xf numFmtId="0" fontId="19" fillId="0" borderId="95" xfId="0" applyFont="1" applyBorder="1" applyAlignment="1" applyProtection="1">
      <alignment horizontal="center" vertical="center" shrinkToFit="1"/>
      <protection/>
    </xf>
    <xf numFmtId="0" fontId="19" fillId="0" borderId="82" xfId="0" applyFont="1" applyBorder="1" applyAlignment="1" applyProtection="1">
      <alignment horizontal="center" vertical="center" shrinkToFit="1"/>
      <protection/>
    </xf>
    <xf numFmtId="0" fontId="19" fillId="0" borderId="103" xfId="0" applyFont="1" applyBorder="1" applyAlignment="1" applyProtection="1">
      <alignment horizontal="center" vertical="center" shrinkToFit="1"/>
      <protection/>
    </xf>
    <xf numFmtId="0" fontId="19" fillId="0" borderId="93" xfId="0" applyFont="1" applyBorder="1" applyAlignment="1" applyProtection="1">
      <alignment horizontal="center" vertical="center" shrinkToFit="1"/>
      <protection/>
    </xf>
    <xf numFmtId="0" fontId="42" fillId="37" borderId="15" xfId="0" applyFont="1" applyFill="1" applyBorder="1" applyAlignment="1">
      <alignment horizontal="center" vertical="center"/>
    </xf>
    <xf numFmtId="0" fontId="53" fillId="0" borderId="104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105" xfId="0" applyFill="1" applyBorder="1" applyAlignment="1" applyProtection="1">
      <alignment vertical="center"/>
      <protection locked="0"/>
    </xf>
    <xf numFmtId="0" fontId="0" fillId="33" borderId="105" xfId="0" applyFill="1" applyBorder="1" applyAlignment="1" applyProtection="1">
      <alignment vertical="center" shrinkToFit="1"/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 shrinkToFit="1"/>
      <protection locked="0"/>
    </xf>
    <xf numFmtId="0" fontId="30" fillId="0" borderId="0" xfId="0" applyFont="1" applyFill="1" applyBorder="1" applyAlignment="1" applyProtection="1">
      <alignment vertical="center" shrinkToFit="1"/>
      <protection locked="0"/>
    </xf>
    <xf numFmtId="0" fontId="30" fillId="0" borderId="0" xfId="0" applyFont="1" applyFill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0" fontId="50" fillId="0" borderId="38" xfId="0" applyFont="1" applyBorder="1" applyAlignment="1">
      <alignment vertical="center"/>
    </xf>
    <xf numFmtId="0" fontId="21" fillId="0" borderId="41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41" xfId="0" applyFont="1" applyFill="1" applyBorder="1" applyAlignment="1">
      <alignment horizontal="center" vertical="center" wrapText="1"/>
    </xf>
    <xf numFmtId="0" fontId="17" fillId="35" borderId="41" xfId="0" applyFont="1" applyFill="1" applyBorder="1" applyAlignment="1">
      <alignment horizontal="center" vertical="center" wrapText="1"/>
    </xf>
    <xf numFmtId="0" fontId="17" fillId="0" borderId="106" xfId="0" applyFont="1" applyFill="1" applyBorder="1" applyAlignment="1">
      <alignment horizontal="center" vertical="center" wrapText="1"/>
    </xf>
    <xf numFmtId="0" fontId="34" fillId="0" borderId="107" xfId="0" applyFont="1" applyBorder="1" applyAlignment="1" applyProtection="1">
      <alignment horizontal="center" vertical="center" shrinkToFit="1"/>
      <protection locked="0"/>
    </xf>
    <xf numFmtId="0" fontId="34" fillId="0" borderId="108" xfId="0" applyFont="1" applyBorder="1" applyAlignment="1" applyProtection="1">
      <alignment horizontal="center" vertical="center" shrinkToFit="1"/>
      <protection locked="0"/>
    </xf>
    <xf numFmtId="0" fontId="34" fillId="0" borderId="109" xfId="0" applyFont="1" applyBorder="1" applyAlignment="1" applyProtection="1">
      <alignment horizontal="center" vertical="center" shrinkToFit="1"/>
      <protection locked="0"/>
    </xf>
    <xf numFmtId="0" fontId="34" fillId="0" borderId="110" xfId="0" applyFont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111" xfId="0" applyBorder="1" applyAlignment="1" applyProtection="1">
      <alignment horizontal="center" vertical="center" shrinkToFit="1"/>
      <protection locked="0"/>
    </xf>
    <xf numFmtId="0" fontId="17" fillId="35" borderId="112" xfId="0" applyFont="1" applyFill="1" applyBorder="1" applyAlignment="1">
      <alignment horizontal="center" vertical="center" wrapText="1"/>
    </xf>
    <xf numFmtId="0" fontId="0" fillId="0" borderId="113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 applyProtection="1">
      <alignment horizontal="center" vertical="center" shrinkToFit="1"/>
      <protection locked="0"/>
    </xf>
    <xf numFmtId="0" fontId="0" fillId="0" borderId="115" xfId="0" applyBorder="1" applyAlignment="1" applyProtection="1">
      <alignment horizontal="center" vertical="center" shrinkToFit="1"/>
      <protection locked="0"/>
    </xf>
    <xf numFmtId="0" fontId="0" fillId="0" borderId="116" xfId="0" applyBorder="1" applyAlignment="1" applyProtection="1">
      <alignment horizontal="center" vertical="center" shrinkToFit="1"/>
      <protection locked="0"/>
    </xf>
    <xf numFmtId="0" fontId="0" fillId="0" borderId="117" xfId="0" applyBorder="1" applyAlignment="1" applyProtection="1">
      <alignment horizontal="center" vertical="center" shrinkToFit="1"/>
      <protection locked="0"/>
    </xf>
    <xf numFmtId="0" fontId="0" fillId="0" borderId="118" xfId="0" applyBorder="1" applyAlignment="1" applyProtection="1">
      <alignment horizontal="center" vertical="center" shrinkToFit="1"/>
      <protection locked="0"/>
    </xf>
    <xf numFmtId="0" fontId="0" fillId="0" borderId="119" xfId="0" applyBorder="1" applyAlignment="1" applyProtection="1">
      <alignment horizontal="center" vertical="center" shrinkToFit="1"/>
      <protection locked="0"/>
    </xf>
    <xf numFmtId="0" fontId="0" fillId="0" borderId="120" xfId="0" applyBorder="1" applyAlignment="1" applyProtection="1">
      <alignment horizontal="center" vertical="center" shrinkToFit="1"/>
      <protection locked="0"/>
    </xf>
    <xf numFmtId="0" fontId="0" fillId="0" borderId="121" xfId="0" applyBorder="1" applyAlignment="1" applyProtection="1">
      <alignment horizontal="center" vertical="center" shrinkToFit="1"/>
      <protection locked="0"/>
    </xf>
    <xf numFmtId="0" fontId="34" fillId="0" borderId="96" xfId="0" applyFont="1" applyBorder="1" applyAlignment="1" applyProtection="1">
      <alignment horizontal="center" vertical="center" shrinkToFit="1"/>
      <protection locked="0"/>
    </xf>
    <xf numFmtId="0" fontId="0" fillId="36" borderId="79" xfId="0" applyFill="1" applyBorder="1" applyAlignment="1" applyProtection="1">
      <alignment horizontal="center" vertical="center" shrinkToFit="1"/>
      <protection locked="0"/>
    </xf>
    <xf numFmtId="0" fontId="0" fillId="36" borderId="71" xfId="0" applyFill="1" applyBorder="1" applyAlignment="1" applyProtection="1">
      <alignment horizontal="center" vertical="center" shrinkToFit="1"/>
      <protection locked="0"/>
    </xf>
    <xf numFmtId="0" fontId="0" fillId="36" borderId="73" xfId="0" applyFill="1" applyBorder="1" applyAlignment="1" applyProtection="1">
      <alignment horizontal="center" vertical="center" shrinkToFit="1"/>
      <protection locked="0"/>
    </xf>
    <xf numFmtId="0" fontId="0" fillId="36" borderId="58" xfId="0" applyFill="1" applyBorder="1" applyAlignment="1" applyProtection="1">
      <alignment horizontal="center" vertical="center" shrinkToFit="1"/>
      <protection locked="0"/>
    </xf>
    <xf numFmtId="0" fontId="0" fillId="36" borderId="91" xfId="0" applyFill="1" applyBorder="1" applyAlignment="1" applyProtection="1">
      <alignment horizontal="center" vertical="center" shrinkToFit="1"/>
      <protection locked="0"/>
    </xf>
    <xf numFmtId="0" fontId="34" fillId="36" borderId="95" xfId="0" applyFont="1" applyFill="1" applyBorder="1" applyAlignment="1" applyProtection="1">
      <alignment horizontal="center" vertical="center" shrinkToFit="1"/>
      <protection locked="0"/>
    </xf>
    <xf numFmtId="0" fontId="34" fillId="36" borderId="82" xfId="0" applyFont="1" applyFill="1" applyBorder="1" applyAlignment="1" applyProtection="1">
      <alignment horizontal="center" vertical="center" shrinkToFit="1"/>
      <protection locked="0"/>
    </xf>
    <xf numFmtId="0" fontId="34" fillId="36" borderId="85" xfId="0" applyFont="1" applyFill="1" applyBorder="1" applyAlignment="1" applyProtection="1">
      <alignment horizontal="center" vertical="center" shrinkToFit="1"/>
      <protection locked="0"/>
    </xf>
    <xf numFmtId="0" fontId="34" fillId="36" borderId="88" xfId="0" applyFont="1" applyFill="1" applyBorder="1" applyAlignment="1" applyProtection="1">
      <alignment horizontal="center" vertical="center" shrinkToFit="1"/>
      <protection locked="0"/>
    </xf>
    <xf numFmtId="0" fontId="34" fillId="36" borderId="93" xfId="0" applyFont="1" applyFill="1" applyBorder="1" applyAlignment="1" applyProtection="1">
      <alignment horizontal="center" vertical="center" shrinkToFit="1"/>
      <protection locked="0"/>
    </xf>
    <xf numFmtId="0" fontId="0" fillId="35" borderId="79" xfId="0" applyFill="1" applyBorder="1" applyAlignment="1" applyProtection="1">
      <alignment vertical="center" shrinkToFit="1"/>
      <protection locked="0"/>
    </xf>
    <xf numFmtId="0" fontId="0" fillId="35" borderId="71" xfId="0" applyFill="1" applyBorder="1" applyAlignment="1" applyProtection="1">
      <alignment vertical="center" shrinkToFit="1"/>
      <protection locked="0"/>
    </xf>
    <xf numFmtId="0" fontId="0" fillId="35" borderId="73" xfId="0" applyFill="1" applyBorder="1" applyAlignment="1" applyProtection="1">
      <alignment vertical="center" shrinkToFit="1"/>
      <protection locked="0"/>
    </xf>
    <xf numFmtId="0" fontId="0" fillId="35" borderId="58" xfId="0" applyFill="1" applyBorder="1" applyAlignment="1" applyProtection="1">
      <alignment vertical="center" shrinkToFit="1"/>
      <protection locked="0"/>
    </xf>
    <xf numFmtId="0" fontId="0" fillId="35" borderId="113" xfId="0" applyFill="1" applyBorder="1" applyAlignment="1" applyProtection="1">
      <alignment horizontal="center" vertical="center" shrinkToFit="1"/>
      <protection locked="0"/>
    </xf>
    <xf numFmtId="0" fontId="0" fillId="35" borderId="114" xfId="0" applyFill="1" applyBorder="1" applyAlignment="1" applyProtection="1">
      <alignment horizontal="center" vertical="center" shrinkToFit="1"/>
      <protection locked="0"/>
    </xf>
    <xf numFmtId="0" fontId="0" fillId="35" borderId="115" xfId="0" applyFill="1" applyBorder="1" applyAlignment="1" applyProtection="1">
      <alignment horizontal="center" vertical="center" shrinkToFit="1"/>
      <protection locked="0"/>
    </xf>
    <xf numFmtId="0" fontId="0" fillId="35" borderId="116" xfId="0" applyFill="1" applyBorder="1" applyAlignment="1" applyProtection="1">
      <alignment horizontal="center" vertical="center" shrinkToFit="1"/>
      <protection locked="0"/>
    </xf>
    <xf numFmtId="0" fontId="0" fillId="35" borderId="117" xfId="0" applyFill="1" applyBorder="1" applyAlignment="1" applyProtection="1">
      <alignment horizontal="center" vertical="center" shrinkToFit="1"/>
      <protection locked="0"/>
    </xf>
    <xf numFmtId="0" fontId="0" fillId="35" borderId="79" xfId="0" applyFill="1" applyBorder="1" applyAlignment="1" applyProtection="1">
      <alignment horizontal="center" vertical="center" shrinkToFit="1"/>
      <protection locked="0"/>
    </xf>
    <xf numFmtId="0" fontId="0" fillId="35" borderId="71" xfId="0" applyFill="1" applyBorder="1" applyAlignment="1" applyProtection="1">
      <alignment horizontal="center" vertical="center" shrinkToFit="1"/>
      <protection locked="0"/>
    </xf>
    <xf numFmtId="0" fontId="0" fillId="35" borderId="73" xfId="0" applyFill="1" applyBorder="1" applyAlignment="1" applyProtection="1">
      <alignment horizontal="center" vertical="center" shrinkToFit="1"/>
      <protection locked="0"/>
    </xf>
    <xf numFmtId="0" fontId="0" fillId="35" borderId="58" xfId="0" applyFill="1" applyBorder="1" applyAlignment="1" applyProtection="1">
      <alignment horizontal="center" vertical="center" shrinkToFit="1"/>
      <protection locked="0"/>
    </xf>
    <xf numFmtId="0" fontId="0" fillId="35" borderId="91" xfId="0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vertical="center" shrinkToFit="1"/>
      <protection locked="0"/>
    </xf>
    <xf numFmtId="0" fontId="34" fillId="0" borderId="12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31" fillId="0" borderId="25" xfId="61" applyFont="1" applyFill="1" applyBorder="1" applyAlignment="1">
      <alignment horizontal="center"/>
      <protection/>
    </xf>
    <xf numFmtId="0" fontId="30" fillId="0" borderId="24" xfId="61" applyFont="1" applyFill="1" applyBorder="1" applyAlignment="1">
      <alignment horizontal="center"/>
      <protection/>
    </xf>
    <xf numFmtId="0" fontId="35" fillId="0" borderId="25" xfId="61" applyFont="1" applyFill="1" applyBorder="1" applyAlignment="1">
      <alignment horizontal="center"/>
      <protection/>
    </xf>
    <xf numFmtId="0" fontId="45" fillId="0" borderId="25" xfId="43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36" fillId="0" borderId="123" xfId="0" applyFont="1" applyBorder="1" applyAlignment="1">
      <alignment vertical="center"/>
    </xf>
    <xf numFmtId="0" fontId="36" fillId="0" borderId="124" xfId="0" applyFont="1" applyBorder="1" applyAlignment="1">
      <alignment vertical="center"/>
    </xf>
    <xf numFmtId="0" fontId="8" fillId="0" borderId="124" xfId="0" applyFont="1" applyBorder="1" applyAlignment="1">
      <alignment horizontal="left" vertical="center"/>
    </xf>
    <xf numFmtId="0" fontId="9" fillId="0" borderId="124" xfId="0" applyFont="1" applyBorder="1" applyAlignment="1">
      <alignment horizontal="left"/>
    </xf>
    <xf numFmtId="0" fontId="8" fillId="0" borderId="1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30" fillId="38" borderId="24" xfId="61" applyFont="1" applyFill="1" applyBorder="1" applyAlignment="1">
      <alignment horizontal="center"/>
      <protection/>
    </xf>
    <xf numFmtId="0" fontId="30" fillId="37" borderId="24" xfId="61" applyFont="1" applyFill="1" applyBorder="1" applyAlignment="1">
      <alignment horizontal="center"/>
      <protection/>
    </xf>
    <xf numFmtId="178" fontId="56" fillId="0" borderId="0" xfId="0" applyNumberFormat="1" applyFont="1" applyAlignment="1">
      <alignment/>
    </xf>
    <xf numFmtId="178" fontId="59" fillId="0" borderId="0" xfId="0" applyNumberFormat="1" applyFont="1" applyAlignment="1">
      <alignment shrinkToFit="1"/>
    </xf>
    <xf numFmtId="0" fontId="0" fillId="0" borderId="125" xfId="0" applyFill="1" applyBorder="1" applyAlignment="1">
      <alignment horizontal="center" vertical="center" wrapText="1"/>
    </xf>
    <xf numFmtId="0" fontId="21" fillId="38" borderId="125" xfId="0" applyFont="1" applyFill="1" applyBorder="1" applyAlignment="1">
      <alignment horizontal="left" vertical="center" wrapText="1"/>
    </xf>
    <xf numFmtId="0" fontId="0" fillId="38" borderId="78" xfId="0" applyFill="1" applyBorder="1" applyAlignment="1" applyProtection="1">
      <alignment vertical="center" shrinkToFit="1"/>
      <protection locked="0"/>
    </xf>
    <xf numFmtId="0" fontId="0" fillId="38" borderId="13" xfId="0" applyFill="1" applyBorder="1" applyAlignment="1" applyProtection="1">
      <alignment vertical="center" shrinkToFit="1"/>
      <protection locked="0"/>
    </xf>
    <xf numFmtId="0" fontId="0" fillId="38" borderId="84" xfId="0" applyFill="1" applyBorder="1" applyAlignment="1" applyProtection="1">
      <alignment vertical="center" shrinkToFit="1"/>
      <protection locked="0"/>
    </xf>
    <xf numFmtId="0" fontId="0" fillId="38" borderId="87" xfId="0" applyFill="1" applyBorder="1" applyAlignment="1" applyProtection="1">
      <alignment vertical="center" shrinkToFit="1"/>
      <protection locked="0"/>
    </xf>
    <xf numFmtId="0" fontId="21" fillId="39" borderId="41" xfId="0" applyFont="1" applyFill="1" applyBorder="1" applyAlignment="1">
      <alignment horizontal="left" vertical="center" wrapText="1"/>
    </xf>
    <xf numFmtId="0" fontId="0" fillId="40" borderId="0" xfId="0" applyFill="1" applyAlignment="1">
      <alignment vertical="center"/>
    </xf>
    <xf numFmtId="0" fontId="24" fillId="33" borderId="40" xfId="0" applyFont="1" applyFill="1" applyBorder="1" applyAlignment="1">
      <alignment horizontal="center" vertical="center" wrapText="1"/>
    </xf>
    <xf numFmtId="0" fontId="0" fillId="33" borderId="126" xfId="0" applyFill="1" applyBorder="1" applyAlignment="1">
      <alignment horizontal="center" vertical="center" shrinkToFit="1"/>
    </xf>
    <xf numFmtId="0" fontId="0" fillId="33" borderId="108" xfId="0" applyFill="1" applyBorder="1" applyAlignment="1">
      <alignment horizontal="center" vertical="center" shrinkToFit="1"/>
    </xf>
    <xf numFmtId="0" fontId="0" fillId="33" borderId="109" xfId="0" applyFill="1" applyBorder="1" applyAlignment="1">
      <alignment horizontal="center" vertical="center" shrinkToFit="1"/>
    </xf>
    <xf numFmtId="0" fontId="0" fillId="33" borderId="110" xfId="0" applyFill="1" applyBorder="1" applyAlignment="1">
      <alignment horizontal="center" vertical="center" shrinkToFit="1"/>
    </xf>
    <xf numFmtId="0" fontId="0" fillId="33" borderId="122" xfId="0" applyFill="1" applyBorder="1" applyAlignment="1">
      <alignment horizontal="center" vertical="center" shrinkToFit="1"/>
    </xf>
    <xf numFmtId="0" fontId="33" fillId="0" borderId="127" xfId="0" applyFont="1" applyFill="1" applyBorder="1" applyAlignment="1">
      <alignment horizontal="center" vertical="center" wrapText="1"/>
    </xf>
    <xf numFmtId="0" fontId="0" fillId="0" borderId="128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129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41" borderId="130" xfId="0" applyFill="1" applyBorder="1" applyAlignment="1">
      <alignment horizontal="center" vertical="center" wrapText="1"/>
    </xf>
    <xf numFmtId="0" fontId="30" fillId="41" borderId="118" xfId="0" applyFont="1" applyFill="1" applyBorder="1" applyAlignment="1" applyProtection="1">
      <alignment vertical="center" shrinkToFit="1"/>
      <protection locked="0"/>
    </xf>
    <xf numFmtId="0" fontId="30" fillId="41" borderId="119" xfId="0" applyFont="1" applyFill="1" applyBorder="1" applyAlignment="1" applyProtection="1">
      <alignment vertical="center" shrinkToFit="1"/>
      <protection locked="0"/>
    </xf>
    <xf numFmtId="0" fontId="30" fillId="41" borderId="120" xfId="0" applyFont="1" applyFill="1" applyBorder="1" applyAlignment="1" applyProtection="1">
      <alignment vertical="center" shrinkToFit="1"/>
      <protection locked="0"/>
    </xf>
    <xf numFmtId="0" fontId="30" fillId="41" borderId="121" xfId="0" applyFont="1" applyFill="1" applyBorder="1" applyAlignment="1" applyProtection="1">
      <alignment vertical="center" shrinkToFit="1"/>
      <protection locked="0"/>
    </xf>
    <xf numFmtId="0" fontId="30" fillId="41" borderId="59" xfId="0" applyFont="1" applyFill="1" applyBorder="1" applyAlignment="1" applyProtection="1">
      <alignment vertical="center" shrinkToFit="1"/>
      <protection locked="0"/>
    </xf>
    <xf numFmtId="0" fontId="30" fillId="41" borderId="81" xfId="0" applyFont="1" applyFill="1" applyBorder="1" applyAlignment="1" applyProtection="1">
      <alignment vertical="center" shrinkToFit="1"/>
      <protection locked="0"/>
    </xf>
    <xf numFmtId="0" fontId="30" fillId="41" borderId="69" xfId="0" applyFont="1" applyFill="1" applyBorder="1" applyAlignment="1" applyProtection="1">
      <alignment vertical="center" shrinkToFit="1"/>
      <protection locked="0"/>
    </xf>
    <xf numFmtId="0" fontId="30" fillId="41" borderId="92" xfId="0" applyFont="1" applyFill="1" applyBorder="1" applyAlignment="1" applyProtection="1">
      <alignment vertical="center" shrinkToFit="1"/>
      <protection locked="0"/>
    </xf>
    <xf numFmtId="0" fontId="21" fillId="0" borderId="0" xfId="0" applyFont="1" applyBorder="1" applyAlignment="1">
      <alignment horizontal="left" vertical="center"/>
    </xf>
    <xf numFmtId="0" fontId="19" fillId="42" borderId="0" xfId="0" applyFont="1" applyFill="1" applyBorder="1" applyAlignment="1">
      <alignment horizontal="center" vertical="center" shrinkToFit="1"/>
    </xf>
    <xf numFmtId="0" fontId="0" fillId="42" borderId="0" xfId="0" applyFont="1" applyFill="1" applyAlignment="1">
      <alignment vertical="center"/>
    </xf>
    <xf numFmtId="0" fontId="0" fillId="42" borderId="0" xfId="0" applyFill="1" applyAlignment="1">
      <alignment vertical="center"/>
    </xf>
    <xf numFmtId="0" fontId="0" fillId="4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4" fillId="0" borderId="0" xfId="43" applyFont="1" applyAlignment="1" applyProtection="1">
      <alignment vertical="center"/>
      <protection/>
    </xf>
    <xf numFmtId="0" fontId="135" fillId="33" borderId="0" xfId="0" applyFont="1" applyFill="1" applyBorder="1" applyAlignment="1">
      <alignment horizontal="center" vertical="center" shrinkToFit="1"/>
    </xf>
    <xf numFmtId="0" fontId="136" fillId="36" borderId="1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7" fillId="33" borderId="0" xfId="0" applyFont="1" applyFill="1" applyAlignment="1">
      <alignment horizontal="right" vertical="center"/>
    </xf>
    <xf numFmtId="0" fontId="138" fillId="36" borderId="15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19" fillId="43" borderId="0" xfId="0" applyFont="1" applyFill="1" applyBorder="1" applyAlignment="1">
      <alignment horizontal="center" vertical="center" shrinkToFit="1"/>
    </xf>
    <xf numFmtId="0" fontId="19" fillId="43" borderId="0" xfId="0" applyFont="1" applyFill="1" applyBorder="1" applyAlignment="1">
      <alignment horizontal="left" vertical="center"/>
    </xf>
    <xf numFmtId="0" fontId="0" fillId="43" borderId="0" xfId="0" applyFill="1" applyAlignment="1">
      <alignment vertical="center"/>
    </xf>
    <xf numFmtId="0" fontId="0" fillId="0" borderId="131" xfId="0" applyBorder="1" applyAlignment="1" applyProtection="1">
      <alignment horizontal="center" vertical="center" shrinkToFit="1"/>
      <protection locked="0"/>
    </xf>
    <xf numFmtId="0" fontId="19" fillId="0" borderId="132" xfId="0" applyFont="1" applyBorder="1" applyAlignment="1" applyProtection="1">
      <alignment horizontal="center" vertical="center" shrinkToFit="1"/>
      <protection/>
    </xf>
    <xf numFmtId="0" fontId="19" fillId="0" borderId="133" xfId="0" applyFont="1" applyBorder="1" applyAlignment="1" applyProtection="1">
      <alignment horizontal="center" vertical="center" shrinkToFit="1"/>
      <protection/>
    </xf>
    <xf numFmtId="0" fontId="0" fillId="0" borderId="84" xfId="0" applyBorder="1" applyAlignment="1">
      <alignment horizontal="center" vertical="center" shrinkToFit="1"/>
    </xf>
    <xf numFmtId="0" fontId="19" fillId="0" borderId="61" xfId="0" applyFont="1" applyBorder="1" applyAlignment="1" applyProtection="1">
      <alignment horizontal="center" vertical="center" shrinkToFit="1"/>
      <protection/>
    </xf>
    <xf numFmtId="0" fontId="19" fillId="0" borderId="134" xfId="0" applyFont="1" applyBorder="1" applyAlignment="1" applyProtection="1">
      <alignment horizontal="center" vertical="center" shrinkToFit="1"/>
      <protection/>
    </xf>
    <xf numFmtId="0" fontId="0" fillId="43" borderId="0" xfId="0" applyFill="1" applyBorder="1" applyAlignment="1">
      <alignment horizontal="center" vertical="center" shrinkToFit="1"/>
    </xf>
    <xf numFmtId="0" fontId="0" fillId="43" borderId="0" xfId="0" applyFill="1" applyBorder="1" applyAlignment="1" applyProtection="1">
      <alignment horizontal="center" vertical="center" shrinkToFit="1"/>
      <protection locked="0"/>
    </xf>
    <xf numFmtId="0" fontId="19" fillId="43" borderId="0" xfId="0" applyFont="1" applyFill="1" applyBorder="1" applyAlignment="1" applyProtection="1">
      <alignment horizontal="center" vertical="center" shrinkToFit="1"/>
      <protection/>
    </xf>
    <xf numFmtId="0" fontId="0" fillId="43" borderId="0" xfId="0" applyFill="1" applyBorder="1" applyAlignment="1" applyProtection="1">
      <alignment horizontal="left" vertical="center"/>
      <protection locked="0"/>
    </xf>
    <xf numFmtId="0" fontId="19" fillId="43" borderId="0" xfId="0" applyFont="1" applyFill="1" applyBorder="1" applyAlignment="1" applyProtection="1">
      <alignment horizontal="left" vertical="center"/>
      <protection/>
    </xf>
    <xf numFmtId="0" fontId="0" fillId="43" borderId="0" xfId="0" applyFill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19" fillId="10" borderId="40" xfId="0" applyFont="1" applyFill="1" applyBorder="1" applyAlignment="1" applyProtection="1">
      <alignment horizontal="center" vertical="center" wrapText="1"/>
      <protection locked="0"/>
    </xf>
    <xf numFmtId="0" fontId="33" fillId="43" borderId="0" xfId="0" applyFont="1" applyFill="1" applyAlignment="1">
      <alignment horizontal="center" vertical="center" shrinkToFit="1"/>
    </xf>
    <xf numFmtId="0" fontId="13" fillId="43" borderId="0" xfId="0" applyFont="1" applyFill="1" applyAlignment="1">
      <alignment horizontal="center" vertical="center" shrinkToFit="1"/>
    </xf>
    <xf numFmtId="0" fontId="0" fillId="43" borderId="0" xfId="0" applyFill="1" applyAlignment="1">
      <alignment vertical="center" shrinkToFit="1"/>
    </xf>
    <xf numFmtId="0" fontId="0" fillId="43" borderId="0" xfId="0" applyFill="1" applyAlignment="1">
      <alignment horizontal="center" vertical="center" shrinkToFit="1"/>
    </xf>
    <xf numFmtId="0" fontId="61" fillId="44" borderId="0" xfId="0" applyFont="1" applyFill="1" applyAlignment="1" applyProtection="1">
      <alignment vertical="center"/>
      <protection locked="0"/>
    </xf>
    <xf numFmtId="0" fontId="13" fillId="44" borderId="0" xfId="0" applyFont="1" applyFill="1" applyAlignment="1" applyProtection="1">
      <alignment vertical="center"/>
      <protection locked="0"/>
    </xf>
    <xf numFmtId="0" fontId="13" fillId="44" borderId="0" xfId="0" applyFont="1" applyFill="1" applyAlignment="1" applyProtection="1">
      <alignment vertical="center" shrinkToFit="1"/>
      <protection locked="0"/>
    </xf>
    <xf numFmtId="0" fontId="22" fillId="44" borderId="0" xfId="0" applyFont="1" applyFill="1" applyAlignment="1" applyProtection="1">
      <alignment vertical="center" shrinkToFit="1"/>
      <protection locked="0"/>
    </xf>
    <xf numFmtId="0" fontId="33" fillId="44" borderId="0" xfId="0" applyFont="1" applyFill="1" applyAlignment="1">
      <alignment horizontal="center" vertical="center" shrinkToFit="1"/>
    </xf>
    <xf numFmtId="0" fontId="13" fillId="44" borderId="0" xfId="0" applyFont="1" applyFill="1" applyAlignment="1">
      <alignment horizontal="center" vertical="center" shrinkToFit="1"/>
    </xf>
    <xf numFmtId="0" fontId="0" fillId="0" borderId="112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36" borderId="135" xfId="0" applyFont="1" applyFill="1" applyBorder="1" applyAlignment="1">
      <alignment horizontal="center" vertical="center" textRotation="255" wrapText="1"/>
    </xf>
    <xf numFmtId="0" fontId="67" fillId="43" borderId="136" xfId="0" applyFont="1" applyFill="1" applyBorder="1" applyAlignment="1" applyProtection="1">
      <alignment vertical="center" textRotation="255"/>
      <protection locked="0"/>
    </xf>
    <xf numFmtId="0" fontId="19" fillId="43" borderId="125" xfId="0" applyFont="1" applyFill="1" applyBorder="1" applyAlignment="1" applyProtection="1">
      <alignment horizontal="center" vertical="center" shrinkToFit="1"/>
      <protection locked="0"/>
    </xf>
    <xf numFmtId="0" fontId="42" fillId="43" borderId="135" xfId="0" applyFont="1" applyFill="1" applyBorder="1" applyAlignment="1" applyProtection="1">
      <alignment horizontal="center" vertical="center" shrinkToFit="1"/>
      <protection locked="0"/>
    </xf>
    <xf numFmtId="0" fontId="0" fillId="43" borderId="137" xfId="0" applyFill="1" applyBorder="1" applyAlignment="1" applyProtection="1">
      <alignment horizontal="center" vertical="center" shrinkToFit="1"/>
      <protection locked="0"/>
    </xf>
    <xf numFmtId="0" fontId="0" fillId="43" borderId="41" xfId="0" applyFill="1" applyBorder="1" applyAlignment="1" applyProtection="1">
      <alignment vertical="center" textRotation="255" shrinkToFit="1"/>
      <protection locked="0"/>
    </xf>
    <xf numFmtId="0" fontId="42" fillId="43" borderId="41" xfId="0" applyFont="1" applyFill="1" applyBorder="1" applyAlignment="1" applyProtection="1">
      <alignment vertical="center" textRotation="255" shrinkToFit="1"/>
      <protection locked="0"/>
    </xf>
    <xf numFmtId="0" fontId="0" fillId="43" borderId="41" xfId="0" applyFill="1" applyBorder="1" applyAlignment="1" applyProtection="1">
      <alignment vertical="center" shrinkToFit="1"/>
      <protection locked="0"/>
    </xf>
    <xf numFmtId="0" fontId="19" fillId="43" borderId="41" xfId="0" applyFont="1" applyFill="1" applyBorder="1" applyAlignment="1" applyProtection="1">
      <alignment horizontal="center" vertical="center" shrinkToFit="1"/>
      <protection locked="0"/>
    </xf>
    <xf numFmtId="0" fontId="19" fillId="43" borderId="130" xfId="0" applyFont="1" applyFill="1" applyBorder="1" applyAlignment="1" applyProtection="1">
      <alignment horizontal="center" vertical="center" shrinkToFit="1"/>
      <protection locked="0"/>
    </xf>
    <xf numFmtId="0" fontId="49" fillId="43" borderId="138" xfId="0" applyFont="1" applyFill="1" applyBorder="1" applyAlignment="1" applyProtection="1">
      <alignment vertical="center"/>
      <protection locked="0"/>
    </xf>
    <xf numFmtId="0" fontId="49" fillId="43" borderId="139" xfId="0" applyFont="1" applyFill="1" applyBorder="1" applyAlignment="1" applyProtection="1">
      <alignment vertical="center"/>
      <protection locked="0"/>
    </xf>
    <xf numFmtId="0" fontId="24" fillId="43" borderId="136" xfId="0" applyFont="1" applyFill="1" applyBorder="1" applyAlignment="1">
      <alignment horizontal="center" vertical="center" wrapText="1"/>
    </xf>
    <xf numFmtId="0" fontId="24" fillId="43" borderId="140" xfId="0" applyFont="1" applyFill="1" applyBorder="1" applyAlignment="1">
      <alignment horizontal="center" vertical="center" shrinkToFit="1"/>
    </xf>
    <xf numFmtId="0" fontId="24" fillId="43" borderId="141" xfId="0" applyFont="1" applyFill="1" applyBorder="1" applyAlignment="1">
      <alignment horizontal="center" vertical="center" shrinkToFit="1"/>
    </xf>
    <xf numFmtId="0" fontId="24" fillId="43" borderId="142" xfId="0" applyFont="1" applyFill="1" applyBorder="1" applyAlignment="1">
      <alignment horizontal="center" vertical="center" shrinkToFit="1"/>
    </xf>
    <xf numFmtId="0" fontId="24" fillId="43" borderId="143" xfId="0" applyFont="1" applyFill="1" applyBorder="1" applyAlignment="1">
      <alignment horizontal="center" vertical="center" shrinkToFit="1"/>
    </xf>
    <xf numFmtId="0" fontId="24" fillId="43" borderId="144" xfId="0" applyFont="1" applyFill="1" applyBorder="1" applyAlignment="1">
      <alignment horizontal="center" vertical="center" shrinkToFit="1"/>
    </xf>
    <xf numFmtId="0" fontId="0" fillId="43" borderId="145" xfId="0" applyFont="1" applyFill="1" applyBorder="1" applyAlignment="1">
      <alignment horizontal="center" vertical="center" wrapText="1"/>
    </xf>
    <xf numFmtId="0" fontId="0" fillId="43" borderId="145" xfId="0" applyFill="1" applyBorder="1" applyAlignment="1">
      <alignment horizontal="center" vertical="center" shrinkToFit="1"/>
    </xf>
    <xf numFmtId="0" fontId="0" fillId="43" borderId="146" xfId="0" applyFill="1" applyBorder="1" applyAlignment="1">
      <alignment horizontal="center" vertical="center" shrinkToFit="1"/>
    </xf>
    <xf numFmtId="0" fontId="0" fillId="43" borderId="0" xfId="0" applyFill="1" applyBorder="1" applyAlignment="1">
      <alignment vertical="center"/>
    </xf>
    <xf numFmtId="0" fontId="0" fillId="0" borderId="147" xfId="0" applyFill="1" applyBorder="1" applyAlignment="1" applyProtection="1">
      <alignment vertical="center"/>
      <protection locked="0"/>
    </xf>
    <xf numFmtId="0" fontId="0" fillId="0" borderId="147" xfId="0" applyFill="1" applyBorder="1" applyAlignment="1" applyProtection="1">
      <alignment vertical="center" shrinkToFit="1"/>
      <protection locked="0"/>
    </xf>
    <xf numFmtId="0" fontId="0" fillId="0" borderId="147" xfId="0" applyFill="1" applyBorder="1" applyAlignment="1" applyProtection="1">
      <alignment horizontal="right" shrinkToFit="1"/>
      <protection locked="0"/>
    </xf>
    <xf numFmtId="0" fontId="0" fillId="4" borderId="44" xfId="0" applyFont="1" applyFill="1" applyBorder="1" applyAlignment="1" applyProtection="1">
      <alignment vertical="center" shrinkToFit="1"/>
      <protection locked="0"/>
    </xf>
    <xf numFmtId="0" fontId="0" fillId="4" borderId="96" xfId="0" applyFont="1" applyFill="1" applyBorder="1" applyAlignment="1" applyProtection="1">
      <alignment vertical="center" shrinkToFit="1"/>
      <protection locked="0"/>
    </xf>
    <xf numFmtId="0" fontId="0" fillId="4" borderId="132" xfId="0" applyFill="1" applyBorder="1" applyAlignment="1" applyProtection="1">
      <alignment vertical="center" shrinkToFit="1"/>
      <protection locked="0"/>
    </xf>
    <xf numFmtId="0" fontId="0" fillId="4" borderId="111" xfId="0" applyFill="1" applyBorder="1" applyAlignment="1" applyProtection="1">
      <alignment vertical="center" shrinkToFit="1"/>
      <protection locked="0"/>
    </xf>
    <xf numFmtId="0" fontId="0" fillId="4" borderId="148" xfId="0" applyFill="1" applyBorder="1" applyAlignment="1" applyProtection="1">
      <alignment vertical="center" shrinkToFit="1"/>
      <protection locked="0"/>
    </xf>
    <xf numFmtId="0" fontId="0" fillId="4" borderId="13" xfId="0" applyFont="1" applyFill="1" applyBorder="1" applyAlignment="1" applyProtection="1">
      <alignment vertical="center" shrinkToFit="1"/>
      <protection locked="0"/>
    </xf>
    <xf numFmtId="0" fontId="0" fillId="4" borderId="98" xfId="0" applyFill="1" applyBorder="1" applyAlignment="1" applyProtection="1">
      <alignment vertical="center" shrinkToFit="1"/>
      <protection locked="0"/>
    </xf>
    <xf numFmtId="0" fontId="0" fillId="4" borderId="71" xfId="0" applyFill="1" applyBorder="1" applyAlignment="1" applyProtection="1">
      <alignment vertical="center" shrinkToFit="1"/>
      <protection locked="0"/>
    </xf>
    <xf numFmtId="0" fontId="0" fillId="4" borderId="119" xfId="0" applyFill="1" applyBorder="1" applyAlignment="1" applyProtection="1">
      <alignment vertical="center" shrinkToFit="1"/>
      <protection locked="0"/>
    </xf>
    <xf numFmtId="0" fontId="0" fillId="4" borderId="84" xfId="0" applyFill="1" applyBorder="1" applyAlignment="1" applyProtection="1">
      <alignment vertical="center" shrinkToFit="1"/>
      <protection locked="0"/>
    </xf>
    <xf numFmtId="0" fontId="0" fillId="4" borderId="85" xfId="0" applyFont="1" applyFill="1" applyBorder="1" applyAlignment="1" applyProtection="1">
      <alignment vertical="center" shrinkToFit="1"/>
      <protection locked="0"/>
    </xf>
    <xf numFmtId="0" fontId="0" fillId="4" borderId="61" xfId="0" applyFill="1" applyBorder="1" applyAlignment="1" applyProtection="1">
      <alignment vertical="center" shrinkToFit="1"/>
      <protection locked="0"/>
    </xf>
    <xf numFmtId="0" fontId="0" fillId="4" borderId="73" xfId="0" applyFill="1" applyBorder="1" applyAlignment="1" applyProtection="1">
      <alignment vertical="center" shrinkToFit="1"/>
      <protection locked="0"/>
    </xf>
    <xf numFmtId="0" fontId="0" fillId="4" borderId="120" xfId="0" applyFill="1" applyBorder="1" applyAlignment="1" applyProtection="1">
      <alignment vertical="center" shrinkToFit="1"/>
      <protection locked="0"/>
    </xf>
    <xf numFmtId="0" fontId="0" fillId="4" borderId="87" xfId="0" applyFill="1" applyBorder="1" applyAlignment="1" applyProtection="1">
      <alignment vertical="center" shrinkToFit="1"/>
      <protection locked="0"/>
    </xf>
    <xf numFmtId="0" fontId="0" fillId="4" borderId="57" xfId="0" applyFill="1" applyBorder="1" applyAlignment="1" applyProtection="1">
      <alignment vertical="center" shrinkToFit="1"/>
      <protection locked="0"/>
    </xf>
    <xf numFmtId="0" fontId="0" fillId="4" borderId="58" xfId="0" applyFill="1" applyBorder="1" applyAlignment="1" applyProtection="1">
      <alignment vertical="center" shrinkToFit="1"/>
      <protection locked="0"/>
    </xf>
    <xf numFmtId="0" fontId="0" fillId="4" borderId="121" xfId="0" applyFill="1" applyBorder="1" applyAlignment="1" applyProtection="1">
      <alignment vertical="center" shrinkToFit="1"/>
      <protection locked="0"/>
    </xf>
    <xf numFmtId="0" fontId="0" fillId="4" borderId="13" xfId="0" applyFill="1" applyBorder="1" applyAlignment="1" applyProtection="1">
      <alignment vertical="center" shrinkToFit="1"/>
      <protection locked="0"/>
    </xf>
    <xf numFmtId="0" fontId="17" fillId="4" borderId="96" xfId="0" applyFont="1" applyFill="1" applyBorder="1" applyAlignment="1" applyProtection="1">
      <alignment vertical="center" shrinkToFit="1"/>
      <protection locked="0"/>
    </xf>
    <xf numFmtId="0" fontId="17" fillId="4" borderId="85" xfId="0" applyFont="1" applyFill="1" applyBorder="1" applyAlignment="1" applyProtection="1">
      <alignment vertical="center" shrinkToFit="1"/>
      <protection locked="0"/>
    </xf>
    <xf numFmtId="0" fontId="0" fillId="4" borderId="90" xfId="0" applyFill="1" applyBorder="1" applyAlignment="1" applyProtection="1">
      <alignment vertical="center" shrinkToFit="1"/>
      <protection locked="0"/>
    </xf>
    <xf numFmtId="0" fontId="17" fillId="4" borderId="93" xfId="0" applyFont="1" applyFill="1" applyBorder="1" applyAlignment="1" applyProtection="1">
      <alignment vertical="center" shrinkToFit="1"/>
      <protection locked="0"/>
    </xf>
    <xf numFmtId="0" fontId="0" fillId="4" borderId="103" xfId="0" applyFill="1" applyBorder="1" applyAlignment="1" applyProtection="1">
      <alignment vertical="center" shrinkToFit="1"/>
      <protection locked="0"/>
    </xf>
    <xf numFmtId="0" fontId="0" fillId="4" borderId="91" xfId="0" applyFill="1" applyBorder="1" applyAlignment="1" applyProtection="1">
      <alignment vertical="center" shrinkToFit="1"/>
      <protection locked="0"/>
    </xf>
    <xf numFmtId="0" fontId="0" fillId="4" borderId="149" xfId="0" applyFill="1" applyBorder="1" applyAlignment="1" applyProtection="1">
      <alignment vertical="center" shrinkToFit="1"/>
      <protection locked="0"/>
    </xf>
    <xf numFmtId="0" fontId="0" fillId="33" borderId="150" xfId="0" applyFont="1" applyFill="1" applyBorder="1" applyAlignment="1">
      <alignment horizontal="center" vertical="center" shrinkToFit="1"/>
    </xf>
    <xf numFmtId="0" fontId="139" fillId="33" borderId="151" xfId="0" applyFont="1" applyFill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vertical="top"/>
    </xf>
    <xf numFmtId="0" fontId="0" fillId="4" borderId="87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45" borderId="0" xfId="0" applyFill="1" applyAlignment="1">
      <alignment vertical="center"/>
    </xf>
    <xf numFmtId="0" fontId="8" fillId="0" borderId="152" xfId="0" applyFont="1" applyBorder="1" applyAlignment="1">
      <alignment vertical="center"/>
    </xf>
    <xf numFmtId="0" fontId="21" fillId="33" borderId="0" xfId="0" applyFont="1" applyFill="1" applyBorder="1" applyAlignment="1">
      <alignment horizontal="center"/>
    </xf>
    <xf numFmtId="0" fontId="19" fillId="0" borderId="6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6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63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153" xfId="0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176" fontId="48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shrinkToFit="1"/>
    </xf>
    <xf numFmtId="0" fontId="48" fillId="0" borderId="0" xfId="0" applyFont="1" applyBorder="1" applyAlignment="1">
      <alignment horizontal="left"/>
    </xf>
    <xf numFmtId="0" fontId="8" fillId="0" borderId="38" xfId="0" applyFont="1" applyBorder="1" applyAlignment="1">
      <alignment vertical="center"/>
    </xf>
    <xf numFmtId="0" fontId="19" fillId="0" borderId="105" xfId="0" applyFont="1" applyBorder="1" applyAlignment="1">
      <alignment horizontal="center" vertical="center"/>
    </xf>
    <xf numFmtId="0" fontId="71" fillId="0" borderId="105" xfId="0" applyFont="1" applyBorder="1" applyAlignment="1">
      <alignment horizontal="center" vertical="center"/>
    </xf>
    <xf numFmtId="0" fontId="4" fillId="0" borderId="154" xfId="0" applyFont="1" applyBorder="1" applyAlignment="1">
      <alignment vertical="center"/>
    </xf>
    <xf numFmtId="0" fontId="0" fillId="0" borderId="105" xfId="0" applyFont="1" applyBorder="1" applyAlignment="1">
      <alignment horizontal="center"/>
    </xf>
    <xf numFmtId="0" fontId="62" fillId="0" borderId="0" xfId="0" applyFont="1" applyAlignment="1">
      <alignment vertical="center" wrapText="1"/>
    </xf>
    <xf numFmtId="0" fontId="72" fillId="0" borderId="0" xfId="0" applyFont="1" applyBorder="1" applyAlignment="1">
      <alignment horizontal="center"/>
    </xf>
    <xf numFmtId="0" fontId="4" fillId="0" borderId="155" xfId="0" applyFont="1" applyBorder="1" applyAlignment="1">
      <alignment horizontal="center"/>
    </xf>
    <xf numFmtId="0" fontId="4" fillId="0" borderId="156" xfId="0" applyFont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57" xfId="0" applyFont="1" applyBorder="1" applyAlignment="1">
      <alignment horizontal="center" vertical="center" wrapText="1"/>
    </xf>
    <xf numFmtId="0" fontId="66" fillId="0" borderId="158" xfId="0" applyFont="1" applyBorder="1" applyAlignment="1">
      <alignment horizontal="center" vertical="center" wrapText="1"/>
    </xf>
    <xf numFmtId="0" fontId="66" fillId="0" borderId="65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00" xfId="0" applyFont="1" applyBorder="1" applyAlignment="1">
      <alignment vertical="center"/>
    </xf>
    <xf numFmtId="0" fontId="19" fillId="0" borderId="148" xfId="0" applyFont="1" applyBorder="1" applyAlignment="1">
      <alignment vertical="center"/>
    </xf>
    <xf numFmtId="0" fontId="19" fillId="0" borderId="159" xfId="0" applyFont="1" applyBorder="1" applyAlignment="1">
      <alignment vertical="center"/>
    </xf>
    <xf numFmtId="0" fontId="19" fillId="0" borderId="132" xfId="0" applyFont="1" applyBorder="1" applyAlignment="1">
      <alignment vertical="center"/>
    </xf>
    <xf numFmtId="0" fontId="19" fillId="0" borderId="105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0" fillId="0" borderId="156" xfId="0" applyBorder="1" applyAlignment="1">
      <alignment vertical="center"/>
    </xf>
    <xf numFmtId="0" fontId="41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/>
    </xf>
    <xf numFmtId="181" fontId="52" fillId="0" borderId="160" xfId="0" applyNumberFormat="1" applyFont="1" applyBorder="1" applyAlignment="1">
      <alignment horizontal="center" vertical="center" shrinkToFit="1"/>
    </xf>
    <xf numFmtId="0" fontId="140" fillId="0" borderId="71" xfId="0" applyFont="1" applyBorder="1" applyAlignment="1">
      <alignment horizontal="center" vertical="center" wrapText="1"/>
    </xf>
    <xf numFmtId="0" fontId="140" fillId="0" borderId="99" xfId="0" applyFont="1" applyBorder="1" applyAlignment="1">
      <alignment horizontal="center" vertical="center"/>
    </xf>
    <xf numFmtId="182" fontId="141" fillId="0" borderId="160" xfId="0" applyNumberFormat="1" applyFont="1" applyBorder="1" applyAlignment="1">
      <alignment horizontal="center" vertical="center" shrinkToFit="1"/>
    </xf>
    <xf numFmtId="182" fontId="141" fillId="0" borderId="16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13" fillId="0" borderId="15" xfId="0" applyFont="1" applyBorder="1" applyAlignment="1">
      <alignment horizontal="left" shrinkToFit="1"/>
    </xf>
    <xf numFmtId="0" fontId="0" fillId="0" borderId="123" xfId="0" applyBorder="1" applyAlignment="1">
      <alignment horizontal="left" shrinkToFit="1"/>
    </xf>
    <xf numFmtId="0" fontId="0" fillId="0" borderId="12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31" fillId="34" borderId="162" xfId="61" applyFont="1" applyFill="1" applyBorder="1" applyAlignment="1">
      <alignment horizontal="center" vertical="center"/>
      <protection/>
    </xf>
    <xf numFmtId="0" fontId="31" fillId="34" borderId="163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shrinkToFit="1"/>
    </xf>
    <xf numFmtId="0" fontId="30" fillId="34" borderId="164" xfId="61" applyFill="1" applyBorder="1" applyAlignment="1">
      <alignment horizontal="center" vertical="center"/>
      <protection/>
    </xf>
    <xf numFmtId="0" fontId="30" fillId="34" borderId="165" xfId="61" applyFill="1" applyBorder="1" applyAlignment="1">
      <alignment horizontal="center" vertical="center"/>
      <protection/>
    </xf>
    <xf numFmtId="0" fontId="31" fillId="34" borderId="166" xfId="61" applyFont="1" applyFill="1" applyBorder="1" applyAlignment="1">
      <alignment horizontal="center" vertical="center"/>
      <protection/>
    </xf>
    <xf numFmtId="0" fontId="31" fillId="34" borderId="167" xfId="61" applyFont="1" applyFill="1" applyBorder="1" applyAlignment="1">
      <alignment horizontal="center" vertical="center"/>
      <protection/>
    </xf>
    <xf numFmtId="0" fontId="31" fillId="34" borderId="168" xfId="61" applyFont="1" applyFill="1" applyBorder="1" applyAlignment="1">
      <alignment horizontal="center" vertical="center"/>
      <protection/>
    </xf>
    <xf numFmtId="0" fontId="31" fillId="34" borderId="16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府県ジュニア出場者数" xfId="61"/>
    <cellStyle name="Followed Hyperlink" xfId="62"/>
    <cellStyle name="良い" xfId="63"/>
  </cellStyles>
  <dxfs count="6"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62</xdr:row>
      <xdr:rowOff>47625</xdr:rowOff>
    </xdr:from>
    <xdr:to>
      <xdr:col>19</xdr:col>
      <xdr:colOff>57150</xdr:colOff>
      <xdr:row>78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3825" y="13744575"/>
          <a:ext cx="8743950" cy="2705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提出期限：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2200" b="1" i="0" u="sng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31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17:00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必着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でお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願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い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致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します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２．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提出先：　（男子部）長浜北星高校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辻</a:t>
          </a:r>
          <a:r>
            <a:rPr lang="en-US" cap="none" sz="1600" b="0" i="0" u="none" baseline="0">
              <a:solidFill>
                <a:srgbClr val="000000"/>
              </a:solidFill>
              <a:latin typeface="ＪＳＰゴシック"/>
              <a:ea typeface="ＪＳＰゴシック"/>
              <a:cs typeface="ＪＳＰゴシック"/>
            </a:rPr>
            <a:t>　雅宏　先生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宛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（女子部）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東大津高校　　　　中野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亨　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３．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提出方法：　電子メールで送付をお願いします。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電子メールアドレス：</a:t>
          </a:r>
          <a:r>
            <a:rPr lang="en-US" cap="none" sz="1600" b="0" i="0" u="non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男子部</a:t>
          </a:r>
          <a:r>
            <a:rPr lang="en-US" cap="none" sz="1600" b="0" i="0" u="non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辻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先生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stajrankingb@yahoo.co.jp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600" b="0" i="0" u="sng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女子部</a:t>
          </a:r>
          <a:r>
            <a:rPr lang="en-US" cap="none" sz="1600" b="0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→ </a:t>
          </a:r>
          <a:r>
            <a:rPr lang="en-US" cap="none" sz="1600" b="0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中野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rittotennisgirl@yahoo.co.jp</a:t>
          </a:r>
          <a:r>
            <a:rPr lang="en-US" cap="none" sz="2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ご不明な点がありましたら、中野　亨（東大津高校）までご連絡下さい。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東大津高校進路指導課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電話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０７７－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545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8026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（ダイヤルイン）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13</xdr:col>
      <xdr:colOff>47625</xdr:colOff>
      <xdr:row>41</xdr:row>
      <xdr:rowOff>133350</xdr:rowOff>
    </xdr:from>
    <xdr:to>
      <xdr:col>23</xdr:col>
      <xdr:colOff>1438275</xdr:colOff>
      <xdr:row>54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6134100" y="10506075"/>
          <a:ext cx="53721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・順位データの</a:t>
          </a:r>
          <a:r>
            <a:rPr lang="en-US" cap="none" sz="16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誤入力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が、毎回何件か発生しています。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・データ数が合わない場合、すべての記録を見直す作業をしなければなりません。それをできる限り減らすために（</a:t>
          </a:r>
          <a:r>
            <a:rPr lang="en-US" cap="none" sz="1600" b="0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ドロー番号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600" b="0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順位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14</xdr:col>
      <xdr:colOff>295275</xdr:colOff>
      <xdr:row>5</xdr:row>
      <xdr:rowOff>161925</xdr:rowOff>
    </xdr:from>
    <xdr:to>
      <xdr:col>23</xdr:col>
      <xdr:colOff>1143000</xdr:colOff>
      <xdr:row>8</xdr:row>
      <xdr:rowOff>228600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6791325" y="2238375"/>
          <a:ext cx="4419600" cy="10382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ドロー番号</a:t>
          </a:r>
          <a:r>
            <a:rPr lang="en-US" cap="none" sz="1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を</a:t>
          </a:r>
          <a:r>
            <a:rPr lang="en-US" cap="none" sz="2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必</a:t>
          </a:r>
          <a:r>
            <a:rPr lang="en-US" cap="none" sz="1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ず</a:t>
          </a:r>
          <a:r>
            <a:rPr lang="en-US" cap="none" sz="2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入</a:t>
          </a:r>
          <a:r>
            <a:rPr lang="en-US" cap="none" sz="1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れてください。</a:t>
          </a:r>
        </a:p>
      </xdr:txBody>
    </xdr:sp>
    <xdr:clientData/>
  </xdr:twoCellAnchor>
  <xdr:twoCellAnchor>
    <xdr:from>
      <xdr:col>9</xdr:col>
      <xdr:colOff>381000</xdr:colOff>
      <xdr:row>12</xdr:row>
      <xdr:rowOff>9525</xdr:rowOff>
    </xdr:from>
    <xdr:to>
      <xdr:col>21</xdr:col>
      <xdr:colOff>295275</xdr:colOff>
      <xdr:row>21</xdr:row>
      <xdr:rowOff>200025</xdr:rowOff>
    </xdr:to>
    <xdr:sp>
      <xdr:nvSpPr>
        <xdr:cNvPr id="4" name="直線矢印コネクタ 2"/>
        <xdr:cNvSpPr>
          <a:spLocks/>
        </xdr:cNvSpPr>
      </xdr:nvSpPr>
      <xdr:spPr>
        <a:xfrm>
          <a:off x="4924425" y="4352925"/>
          <a:ext cx="4762500" cy="3105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10</xdr:col>
      <xdr:colOff>257175</xdr:colOff>
      <xdr:row>21</xdr:row>
      <xdr:rowOff>304800</xdr:rowOff>
    </xdr:from>
    <xdr:to>
      <xdr:col>23</xdr:col>
      <xdr:colOff>1524000</xdr:colOff>
      <xdr:row>40</xdr:row>
      <xdr:rowOff>95250</xdr:rowOff>
    </xdr:to>
    <xdr:pic>
      <xdr:nvPicPr>
        <xdr:cNvPr id="5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7562850"/>
          <a:ext cx="61055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56</xdr:row>
      <xdr:rowOff>152400</xdr:rowOff>
    </xdr:from>
    <xdr:to>
      <xdr:col>24</xdr:col>
      <xdr:colOff>304800</xdr:colOff>
      <xdr:row>79</xdr:row>
      <xdr:rowOff>123825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2592050"/>
          <a:ext cx="33147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12</xdr:row>
      <xdr:rowOff>257175</xdr:rowOff>
    </xdr:from>
    <xdr:to>
      <xdr:col>23</xdr:col>
      <xdr:colOff>1438275</xdr:colOff>
      <xdr:row>16</xdr:row>
      <xdr:rowOff>85725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9058275" y="4600575"/>
          <a:ext cx="24479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U17GD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19050</xdr:rowOff>
    </xdr:from>
    <xdr:to>
      <xdr:col>41</xdr:col>
      <xdr:colOff>428625</xdr:colOff>
      <xdr:row>0</xdr:row>
      <xdr:rowOff>457200</xdr:rowOff>
    </xdr:to>
    <xdr:sp>
      <xdr:nvSpPr>
        <xdr:cNvPr id="1" name="Text Box 210"/>
        <xdr:cNvSpPr txBox="1">
          <a:spLocks noChangeArrowheads="1"/>
        </xdr:cNvSpPr>
      </xdr:nvSpPr>
      <xdr:spPr>
        <a:xfrm>
          <a:off x="5924550" y="19050"/>
          <a:ext cx="4591050" cy="438150"/>
        </a:xfrm>
        <a:prstGeom prst="rect">
          <a:avLst/>
        </a:prstGeom>
        <a:gradFill rotWithShape="1">
          <a:gsLst>
            <a:gs pos="0">
              <a:srgbClr val="DBEEF4"/>
            </a:gs>
            <a:gs pos="100000">
              <a:srgbClr val="646D7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ダ　ブ　ル　ス　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(U17GD)</a:t>
          </a:r>
        </a:p>
      </xdr:txBody>
    </xdr:sp>
    <xdr:clientData/>
  </xdr:twoCellAnchor>
  <xdr:twoCellAnchor>
    <xdr:from>
      <xdr:col>42</xdr:col>
      <xdr:colOff>152400</xdr:colOff>
      <xdr:row>0</xdr:row>
      <xdr:rowOff>228600</xdr:rowOff>
    </xdr:from>
    <xdr:to>
      <xdr:col>47</xdr:col>
      <xdr:colOff>57150</xdr:colOff>
      <xdr:row>11</xdr:row>
      <xdr:rowOff>57150</xdr:rowOff>
    </xdr:to>
    <xdr:sp macro="[0]!新規book作成">
      <xdr:nvSpPr>
        <xdr:cNvPr id="2" name="Text Box 383"/>
        <xdr:cNvSpPr txBox="1">
          <a:spLocks noChangeArrowheads="1"/>
        </xdr:cNvSpPr>
      </xdr:nvSpPr>
      <xdr:spPr>
        <a:xfrm>
          <a:off x="11696700" y="228600"/>
          <a:ext cx="1905000" cy="401955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  <xdr:twoCellAnchor>
    <xdr:from>
      <xdr:col>42</xdr:col>
      <xdr:colOff>180975</xdr:colOff>
      <xdr:row>25</xdr:row>
      <xdr:rowOff>38100</xdr:rowOff>
    </xdr:from>
    <xdr:to>
      <xdr:col>47</xdr:col>
      <xdr:colOff>85725</xdr:colOff>
      <xdr:row>42</xdr:row>
      <xdr:rowOff>152400</xdr:rowOff>
    </xdr:to>
    <xdr:sp macro="[0]!新規book作成">
      <xdr:nvSpPr>
        <xdr:cNvPr id="3" name="Text Box 385"/>
        <xdr:cNvSpPr txBox="1">
          <a:spLocks noChangeArrowheads="1"/>
        </xdr:cNvSpPr>
      </xdr:nvSpPr>
      <xdr:spPr>
        <a:xfrm>
          <a:off x="11725275" y="7296150"/>
          <a:ext cx="1905000" cy="38385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  <xdr:twoCellAnchor>
    <xdr:from>
      <xdr:col>42</xdr:col>
      <xdr:colOff>200025</xdr:colOff>
      <xdr:row>53</xdr:row>
      <xdr:rowOff>38100</xdr:rowOff>
    </xdr:from>
    <xdr:to>
      <xdr:col>47</xdr:col>
      <xdr:colOff>104775</xdr:colOff>
      <xdr:row>70</xdr:row>
      <xdr:rowOff>152400</xdr:rowOff>
    </xdr:to>
    <xdr:sp macro="[0]!新規book作成">
      <xdr:nvSpPr>
        <xdr:cNvPr id="4" name="Text Box 386"/>
        <xdr:cNvSpPr txBox="1">
          <a:spLocks noChangeArrowheads="1"/>
        </xdr:cNvSpPr>
      </xdr:nvSpPr>
      <xdr:spPr>
        <a:xfrm>
          <a:off x="11744325" y="13430250"/>
          <a:ext cx="1905000" cy="38385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57150</xdr:rowOff>
    </xdr:from>
    <xdr:to>
      <xdr:col>8</xdr:col>
      <xdr:colOff>2352675</xdr:colOff>
      <xdr:row>1</xdr:row>
      <xdr:rowOff>942975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5600700" y="57150"/>
          <a:ext cx="2257425" cy="9429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この画面は入力完了後に表示されるコメントものです。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入力後にデータの過不足があるかをご確認ください。</a:t>
          </a:r>
        </a:p>
      </xdr:txBody>
    </xdr:sp>
    <xdr:clientData/>
  </xdr:twoCellAnchor>
  <xdr:twoCellAnchor>
    <xdr:from>
      <xdr:col>1</xdr:col>
      <xdr:colOff>28575</xdr:colOff>
      <xdr:row>0</xdr:row>
      <xdr:rowOff>57150</xdr:rowOff>
    </xdr:from>
    <xdr:to>
      <xdr:col>6</xdr:col>
      <xdr:colOff>1409700</xdr:colOff>
      <xdr:row>1</xdr:row>
      <xdr:rowOff>600075</xdr:rowOff>
    </xdr:to>
    <xdr:sp textlink="$G$15">
      <xdr:nvSpPr>
        <xdr:cNvPr id="2" name="Text Box 4"/>
        <xdr:cNvSpPr txBox="1">
          <a:spLocks noChangeArrowheads="1"/>
        </xdr:cNvSpPr>
      </xdr:nvSpPr>
      <xdr:spPr>
        <a:xfrm>
          <a:off x="285750" y="57150"/>
          <a:ext cx="4124325" cy="6000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fld id="{bbf40043-03ba-4bc0-80c8-79ffa4ebd0ed}" type="TxLink"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#N/A</a:t>
          </a:fld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114300</xdr:rowOff>
    </xdr:from>
    <xdr:to>
      <xdr:col>8</xdr:col>
      <xdr:colOff>104775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143000" y="657225"/>
          <a:ext cx="7315200" cy="1009650"/>
        </a:xfrm>
        <a:prstGeom prst="borderCallout2">
          <a:avLst>
            <a:gd name="adj1" fmla="val -57291"/>
            <a:gd name="adj2" fmla="val 192453"/>
            <a:gd name="adj3" fmla="val -54555"/>
            <a:gd name="adj4" fmla="val -38680"/>
            <a:gd name="adj5" fmla="val -51041"/>
            <a:gd name="adj6" fmla="val -38680"/>
          </a:avLst>
        </a:prstGeom>
        <a:solidFill>
          <a:srgbClr val="FFFFFF"/>
        </a:solidFill>
        <a:ln w="222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参加選手の</a:t>
          </a:r>
          <a:r>
            <a:rPr lang="en-US" cap="none" sz="20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整理番号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を入力して下さい。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整理番号とは入力表！の左端の番号です。）　　　　　　　　　　　　　　　　　　　　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右斜め下の図でも確認出来ます。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</a:p>
      </xdr:txBody>
    </xdr:sp>
    <xdr:clientData/>
  </xdr:twoCellAnchor>
  <xdr:twoCellAnchor>
    <xdr:from>
      <xdr:col>11</xdr:col>
      <xdr:colOff>447675</xdr:colOff>
      <xdr:row>1</xdr:row>
      <xdr:rowOff>533400</xdr:rowOff>
    </xdr:from>
    <xdr:to>
      <xdr:col>14</xdr:col>
      <xdr:colOff>447675</xdr:colOff>
      <xdr:row>4</xdr:row>
      <xdr:rowOff>28575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0363200" y="1076325"/>
          <a:ext cx="2057400" cy="112395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シングルスに出場している選手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（ドロー番号を入力すると）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は、氏名の部分に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網掛け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が入ります。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14</xdr:row>
      <xdr:rowOff>104775</xdr:rowOff>
    </xdr:from>
    <xdr:to>
      <xdr:col>15</xdr:col>
      <xdr:colOff>85725</xdr:colOff>
      <xdr:row>25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96050" y="2667000"/>
          <a:ext cx="4276725" cy="179070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府県大会の参加ポイントは、シングルス・ダブルスとも、下記の表によります。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参加年齢１８Ｕ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１６Ｕ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１４Ｕ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１２Ｕ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ポイント１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０．２５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０．０５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関西、全国レベルの大会での参加ポイントはありません。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５．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初回戦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W.O.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N.S.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の敗者は不参加とし、０ポイントとします。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６．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Bye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、２回戦敗退の場合は１回戦の得点をあたえます。２回戦以降の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Bye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の勝者は、その回戦の得点をあたえます。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７．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W.O.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N.S.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RET.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や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DEF.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などの勝者は、勝ち上がりのポイントをあたえます。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jrankingb@yahoo.co.jp&#12288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  <pageSetUpPr fitToPage="1"/>
  </sheetPr>
  <dimension ref="A1:BI81"/>
  <sheetViews>
    <sheetView showGridLines="0" tabSelected="1" view="pageBreakPreview" zoomScale="85" zoomScaleSheetLayoutView="85" zoomScalePageLayoutView="0" workbookViewId="0" topLeftCell="B1">
      <selection activeCell="M10" sqref="M10"/>
    </sheetView>
  </sheetViews>
  <sheetFormatPr defaultColWidth="9.00390625" defaultRowHeight="13.5"/>
  <cols>
    <col min="1" max="1" width="2.875" style="2" customWidth="1"/>
    <col min="2" max="2" width="4.25390625" style="2" customWidth="1"/>
    <col min="3" max="3" width="5.625" style="2" customWidth="1"/>
    <col min="4" max="4" width="7.375" style="2" customWidth="1"/>
    <col min="5" max="5" width="4.625" style="2" customWidth="1"/>
    <col min="6" max="6" width="7.375" style="2" customWidth="1"/>
    <col min="7" max="7" width="9.00390625" style="2" customWidth="1"/>
    <col min="8" max="9" width="9.25390625" style="2" bestFit="1" customWidth="1"/>
    <col min="10" max="10" width="9.00390625" style="2" customWidth="1"/>
    <col min="11" max="11" width="3.50390625" style="2" customWidth="1"/>
    <col min="12" max="12" width="2.375" style="2" customWidth="1"/>
    <col min="13" max="14" width="5.375" style="2" customWidth="1"/>
    <col min="15" max="15" width="6.625" style="2" customWidth="1"/>
    <col min="16" max="18" width="6.125" style="2" customWidth="1"/>
    <col min="19" max="19" width="5.375" style="2" customWidth="1"/>
    <col min="20" max="20" width="3.125" style="2" customWidth="1"/>
    <col min="21" max="22" width="4.50390625" style="2" customWidth="1"/>
    <col min="23" max="23" width="4.375" style="2" customWidth="1"/>
    <col min="24" max="24" width="21.25390625" style="2" customWidth="1"/>
    <col min="25" max="16384" width="9.00390625" style="2" customWidth="1"/>
  </cols>
  <sheetData>
    <row r="1" spans="3:21" ht="29.25" customHeight="1">
      <c r="C1" s="2" t="s">
        <v>177</v>
      </c>
      <c r="N1" s="323" t="s">
        <v>82</v>
      </c>
      <c r="P1" s="8"/>
      <c r="U1" s="2" t="s">
        <v>83</v>
      </c>
    </row>
    <row r="2" spans="1:24" s="224" customFormat="1" ht="42" customHeight="1">
      <c r="A2" s="473" t="str">
        <f>C1&amp;" 　　順位データ入力について（お願い）"</f>
        <v>滋賀県ウィンターダブルステニス選手権大会U17GD　2018 　　順位データ入力について（お願い）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5"/>
    </row>
    <row r="3" spans="1:24" s="224" customFormat="1" ht="42" customHeight="1">
      <c r="A3" s="476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8"/>
    </row>
    <row r="4" spans="1:24" s="224" customFormat="1" ht="21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</row>
    <row r="5" spans="3:10" ht="28.5">
      <c r="C5" s="16" t="s">
        <v>113</v>
      </c>
      <c r="J5" s="15" t="s">
        <v>134</v>
      </c>
    </row>
    <row r="6" spans="2:4" ht="25.5" customHeight="1">
      <c r="B6" s="80"/>
      <c r="C6" s="82" t="s">
        <v>30</v>
      </c>
      <c r="D6" s="80"/>
    </row>
    <row r="7" spans="2:4" ht="25.5" customHeight="1">
      <c r="B7" s="80" t="s">
        <v>48</v>
      </c>
      <c r="C7" s="83" t="s">
        <v>109</v>
      </c>
      <c r="D7" s="80"/>
    </row>
    <row r="8" spans="2:4" ht="25.5" customHeight="1">
      <c r="B8" s="80"/>
      <c r="C8" s="83" t="s">
        <v>123</v>
      </c>
      <c r="D8" s="80"/>
    </row>
    <row r="9" spans="2:4" ht="25.5" customHeight="1">
      <c r="B9" s="80" t="s">
        <v>35</v>
      </c>
      <c r="C9" s="80" t="s">
        <v>76</v>
      </c>
      <c r="D9" s="80"/>
    </row>
    <row r="10" spans="2:7" ht="25.5" customHeight="1">
      <c r="B10" s="80" t="s">
        <v>36</v>
      </c>
      <c r="C10" s="80" t="s">
        <v>176</v>
      </c>
      <c r="D10" s="80"/>
      <c r="E10" s="3"/>
      <c r="F10" s="3"/>
      <c r="G10" s="4"/>
    </row>
    <row r="11" spans="2:7" ht="25.5" customHeight="1">
      <c r="B11" s="80"/>
      <c r="C11" s="80" t="s">
        <v>124</v>
      </c>
      <c r="D11" s="80"/>
      <c r="E11" s="3"/>
      <c r="F11" s="3"/>
      <c r="G11" s="4"/>
    </row>
    <row r="12" spans="2:21" ht="25.5" customHeight="1">
      <c r="B12" s="80" t="s">
        <v>37</v>
      </c>
      <c r="C12" s="80" t="s">
        <v>127</v>
      </c>
      <c r="D12" s="80"/>
      <c r="E12" s="3"/>
      <c r="F12" s="3"/>
      <c r="G12" s="4"/>
      <c r="U12" s="429" t="s">
        <v>125</v>
      </c>
    </row>
    <row r="13" spans="2:7" ht="25.5" customHeight="1">
      <c r="B13" s="80" t="s">
        <v>38</v>
      </c>
      <c r="C13" s="80" t="s">
        <v>126</v>
      </c>
      <c r="D13" s="80"/>
      <c r="E13" s="3"/>
      <c r="F13" s="3"/>
      <c r="G13" s="4"/>
    </row>
    <row r="14" spans="2:7" ht="25.5" customHeight="1">
      <c r="B14" s="80" t="s">
        <v>39</v>
      </c>
      <c r="C14" s="80" t="s">
        <v>128</v>
      </c>
      <c r="D14" s="80"/>
      <c r="E14" s="3"/>
      <c r="F14" s="3"/>
      <c r="G14" s="4"/>
    </row>
    <row r="15" spans="2:7" ht="25.5" customHeight="1">
      <c r="B15" s="80" t="s">
        <v>40</v>
      </c>
      <c r="C15" s="80" t="s">
        <v>129</v>
      </c>
      <c r="D15" s="80"/>
      <c r="E15" s="3"/>
      <c r="F15" s="3"/>
      <c r="G15" s="4"/>
    </row>
    <row r="16" spans="2:7" ht="25.5" customHeight="1">
      <c r="B16" s="80"/>
      <c r="C16" s="80" t="s">
        <v>130</v>
      </c>
      <c r="D16" s="80"/>
      <c r="E16" s="3"/>
      <c r="F16" s="3"/>
      <c r="G16" s="4"/>
    </row>
    <row r="17" spans="2:7" ht="25.5" customHeight="1">
      <c r="B17" s="80" t="s">
        <v>41</v>
      </c>
      <c r="C17" s="80" t="s">
        <v>49</v>
      </c>
      <c r="D17" s="80"/>
      <c r="E17" s="3"/>
      <c r="F17" s="3"/>
      <c r="G17" s="4"/>
    </row>
    <row r="18" spans="2:18" ht="25.5" customHeight="1">
      <c r="B18" s="80" t="s">
        <v>42</v>
      </c>
      <c r="C18" s="277" t="s">
        <v>110</v>
      </c>
      <c r="D18" s="278"/>
      <c r="E18" s="279"/>
      <c r="F18" s="279"/>
      <c r="G18" s="280"/>
      <c r="H18" s="281"/>
      <c r="I18" s="281"/>
      <c r="J18" s="281"/>
      <c r="K18" s="281"/>
      <c r="L18" s="281"/>
      <c r="M18" s="281"/>
      <c r="N18" s="281"/>
      <c r="O18" s="281"/>
      <c r="P18" s="281"/>
      <c r="Q18" s="282"/>
      <c r="R18" s="343" t="s">
        <v>111</v>
      </c>
    </row>
    <row r="19" spans="2:7" ht="25.5" customHeight="1">
      <c r="B19" s="80" t="s">
        <v>43</v>
      </c>
      <c r="C19" s="80" t="s">
        <v>31</v>
      </c>
      <c r="D19" s="80"/>
      <c r="E19" s="3"/>
      <c r="F19" s="3"/>
      <c r="G19" s="4"/>
    </row>
    <row r="20" spans="2:7" ht="25.5" customHeight="1">
      <c r="B20" s="80" t="s">
        <v>44</v>
      </c>
      <c r="C20" s="80" t="s">
        <v>32</v>
      </c>
      <c r="D20" s="80"/>
      <c r="E20" s="3"/>
      <c r="F20" s="3"/>
      <c r="G20" s="4"/>
    </row>
    <row r="21" spans="2:20" ht="25.5" customHeight="1">
      <c r="B21" s="80" t="s">
        <v>45</v>
      </c>
      <c r="C21" s="277" t="s">
        <v>33</v>
      </c>
      <c r="D21" s="278"/>
      <c r="E21" s="279"/>
      <c r="F21" s="279"/>
      <c r="G21" s="280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2"/>
    </row>
    <row r="22" spans="2:7" ht="25.5" customHeight="1">
      <c r="B22" s="80" t="s">
        <v>46</v>
      </c>
      <c r="C22" s="80" t="s">
        <v>112</v>
      </c>
      <c r="D22" s="80"/>
      <c r="E22" s="3"/>
      <c r="F22" s="3"/>
      <c r="G22" s="4"/>
    </row>
    <row r="23" spans="3:7" ht="18.75">
      <c r="C23" s="80" t="s">
        <v>77</v>
      </c>
      <c r="E23" s="3"/>
      <c r="F23" s="3"/>
      <c r="G23" s="4"/>
    </row>
    <row r="24" spans="5:12" ht="6.75" customHeight="1" thickBot="1">
      <c r="E24" s="3"/>
      <c r="F24" s="3"/>
      <c r="G24" s="4"/>
      <c r="K24" s="68"/>
      <c r="L24" s="68"/>
    </row>
    <row r="25" spans="2:23" ht="14.25" thickTop="1">
      <c r="B25" s="69"/>
      <c r="C25" s="70"/>
      <c r="D25" s="74" t="s">
        <v>171</v>
      </c>
      <c r="E25" s="22"/>
      <c r="F25" s="22"/>
      <c r="G25" s="22"/>
      <c r="H25" s="22"/>
      <c r="I25" s="22"/>
      <c r="J25" s="434"/>
      <c r="K25" s="457"/>
      <c r="L25" s="219"/>
      <c r="M25" s="68"/>
      <c r="N25" s="68"/>
      <c r="O25" s="219"/>
      <c r="P25" s="68"/>
      <c r="Q25" s="68"/>
      <c r="R25" s="68"/>
      <c r="S25" s="68"/>
      <c r="T25" s="68"/>
      <c r="U25" s="68"/>
      <c r="V25" s="68"/>
      <c r="W25" s="68"/>
    </row>
    <row r="26" spans="1:58" s="5" customFormat="1" ht="18.75" customHeight="1">
      <c r="A26" s="483" t="s">
        <v>175</v>
      </c>
      <c r="B26" s="484"/>
      <c r="C26" s="484"/>
      <c r="D26" s="484"/>
      <c r="E26" s="485"/>
      <c r="F26" s="23"/>
      <c r="G26" s="23"/>
      <c r="H26" s="23"/>
      <c r="I26" s="23"/>
      <c r="J26" s="465"/>
      <c r="K26" s="23"/>
      <c r="L26" s="23"/>
      <c r="M26" s="23"/>
      <c r="N26" s="479"/>
      <c r="O26" s="480"/>
      <c r="P26" s="480"/>
      <c r="Q26" s="480"/>
      <c r="R26" s="480"/>
      <c r="S26" s="480"/>
      <c r="T26" s="480"/>
      <c r="U26" s="23"/>
      <c r="V26" s="23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60" s="5" customFormat="1" ht="14.25">
      <c r="A27" s="486"/>
      <c r="B27" s="487"/>
      <c r="C27" s="487"/>
      <c r="D27" s="487"/>
      <c r="E27" s="488"/>
      <c r="F27" s="435" t="s">
        <v>16</v>
      </c>
      <c r="G27" s="435" t="s">
        <v>17</v>
      </c>
      <c r="H27" s="435" t="s">
        <v>18</v>
      </c>
      <c r="I27" s="466"/>
      <c r="J27" s="465"/>
      <c r="K27" s="1"/>
      <c r="L27" s="340"/>
      <c r="M27" s="220"/>
      <c r="N27" s="480"/>
      <c r="O27" s="480"/>
      <c r="P27" s="480"/>
      <c r="Q27" s="480"/>
      <c r="R27" s="480"/>
      <c r="S27" s="480"/>
      <c r="T27" s="480"/>
      <c r="U27" s="1"/>
      <c r="V27" s="1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2:60" s="5" customFormat="1" ht="10.5" customHeight="1">
      <c r="B28" s="71"/>
      <c r="C28" s="72"/>
      <c r="D28" s="471">
        <v>1</v>
      </c>
      <c r="E28" s="436"/>
      <c r="F28" s="436"/>
      <c r="G28" s="437"/>
      <c r="H28" s="437"/>
      <c r="I28" s="23"/>
      <c r="J28" s="465"/>
      <c r="K28" s="326"/>
      <c r="L28" s="340"/>
      <c r="M28" s="326"/>
      <c r="N28" s="326"/>
      <c r="O28" s="326"/>
      <c r="P28" s="220"/>
      <c r="Q28" s="220"/>
      <c r="R28" s="220"/>
      <c r="S28" s="326"/>
      <c r="T28" s="326"/>
      <c r="U28" s="1"/>
      <c r="V28" s="1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2:57" s="5" customFormat="1" ht="10.5" customHeight="1">
      <c r="B29" s="71"/>
      <c r="C29" s="72"/>
      <c r="D29" s="471"/>
      <c r="E29" s="359"/>
      <c r="F29" s="438"/>
      <c r="G29" s="481" t="s">
        <v>172</v>
      </c>
      <c r="H29" s="482"/>
      <c r="I29" s="482"/>
      <c r="J29" s="465"/>
      <c r="K29" s="326"/>
      <c r="L29" s="340"/>
      <c r="M29" s="469"/>
      <c r="N29" s="84"/>
      <c r="O29" s="84"/>
      <c r="P29" s="307"/>
      <c r="Q29" s="84"/>
      <c r="R29" s="84"/>
      <c r="S29" s="330"/>
      <c r="T29" s="330"/>
      <c r="U29" s="1"/>
      <c r="V29" s="1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2:57" s="5" customFormat="1" ht="10.5" customHeight="1">
      <c r="B30" s="71"/>
      <c r="C30" s="72"/>
      <c r="D30" s="471"/>
      <c r="E30" s="359"/>
      <c r="F30" s="439"/>
      <c r="G30" s="482"/>
      <c r="H30" s="482"/>
      <c r="I30" s="482"/>
      <c r="J30" s="465"/>
      <c r="K30" s="326"/>
      <c r="L30" s="340"/>
      <c r="M30" s="470"/>
      <c r="N30" s="271"/>
      <c r="O30" s="271"/>
      <c r="P30" s="331"/>
      <c r="Q30" s="322"/>
      <c r="R30" s="332"/>
      <c r="S30" s="1"/>
      <c r="T30" s="1"/>
      <c r="U30" s="1"/>
      <c r="V30" s="1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2:57" s="5" customFormat="1" ht="10.5" customHeight="1">
      <c r="B31" s="71"/>
      <c r="C31" s="72"/>
      <c r="D31" s="471"/>
      <c r="E31" s="359"/>
      <c r="F31" s="439"/>
      <c r="G31" s="482"/>
      <c r="H31" s="482"/>
      <c r="I31" s="482"/>
      <c r="J31" s="465"/>
      <c r="K31" s="326"/>
      <c r="L31" s="340"/>
      <c r="M31" s="469"/>
      <c r="N31" s="271"/>
      <c r="O31" s="307"/>
      <c r="P31" s="331"/>
      <c r="Q31" s="322"/>
      <c r="R31" s="331"/>
      <c r="S31" s="1"/>
      <c r="T31" s="1"/>
      <c r="U31" s="23"/>
      <c r="V31" s="23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2:57" s="5" customFormat="1" ht="10.5" customHeight="1">
      <c r="B32" s="221"/>
      <c r="C32" s="72"/>
      <c r="D32" s="471">
        <v>2</v>
      </c>
      <c r="E32" s="440"/>
      <c r="F32" s="441"/>
      <c r="G32" s="442" t="s">
        <v>65</v>
      </c>
      <c r="H32" s="437"/>
      <c r="I32" s="463"/>
      <c r="J32" s="465"/>
      <c r="L32" s="340"/>
      <c r="M32" s="470"/>
      <c r="N32" s="271"/>
      <c r="O32" s="307"/>
      <c r="P32" s="322"/>
      <c r="Q32" s="322"/>
      <c r="R32" s="322"/>
      <c r="S32" s="327"/>
      <c r="T32" s="1"/>
      <c r="U32" s="1"/>
      <c r="V32" s="1"/>
      <c r="W32" s="7"/>
      <c r="X32" s="7"/>
      <c r="Y32" s="7"/>
      <c r="Z32" s="7"/>
      <c r="AA32" s="7" t="s">
        <v>81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2:57" s="5" customFormat="1" ht="10.5" customHeight="1">
      <c r="B33" s="71"/>
      <c r="C33" s="72"/>
      <c r="D33" s="471"/>
      <c r="E33" s="441"/>
      <c r="F33" s="443" t="s">
        <v>65</v>
      </c>
      <c r="G33" s="444">
        <v>128</v>
      </c>
      <c r="H33" s="437"/>
      <c r="I33" s="463"/>
      <c r="J33" s="465"/>
      <c r="L33" s="340"/>
      <c r="M33" s="469"/>
      <c r="N33" s="271"/>
      <c r="O33" s="333"/>
      <c r="P33" s="322"/>
      <c r="Q33" s="322"/>
      <c r="R33" s="322"/>
      <c r="S33" s="322"/>
      <c r="T33" s="23"/>
      <c r="U33" s="1"/>
      <c r="V33" s="1"/>
      <c r="W33" s="7"/>
      <c r="X33" s="7"/>
      <c r="Y33" s="7"/>
      <c r="Z33" s="7"/>
      <c r="AA33" s="7" t="s">
        <v>69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2:57" s="5" customFormat="1" ht="10.5" customHeight="1">
      <c r="B34" s="71"/>
      <c r="C34" s="72"/>
      <c r="D34" s="471">
        <v>3</v>
      </c>
      <c r="E34" s="445"/>
      <c r="F34" s="446">
        <f>G33*2</f>
        <v>256</v>
      </c>
      <c r="G34" s="439"/>
      <c r="H34" s="437"/>
      <c r="I34" s="463"/>
      <c r="J34" s="465"/>
      <c r="L34" s="340"/>
      <c r="M34" s="470"/>
      <c r="N34" s="271"/>
      <c r="O34" s="271"/>
      <c r="P34" s="322"/>
      <c r="Q34" s="322"/>
      <c r="R34" s="334"/>
      <c r="S34" s="335"/>
      <c r="T34" s="336"/>
      <c r="U34" s="336"/>
      <c r="V34" s="336"/>
      <c r="W34" s="7"/>
      <c r="X34" s="7"/>
      <c r="Y34" s="7"/>
      <c r="Z34" s="7" t="s">
        <v>65</v>
      </c>
      <c r="AA34" s="7" t="s">
        <v>80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2:57" s="5" customFormat="1" ht="10.5" customHeight="1">
      <c r="B35" s="71"/>
      <c r="C35" s="72"/>
      <c r="D35" s="471"/>
      <c r="G35" s="441"/>
      <c r="H35" s="442"/>
      <c r="I35" s="463"/>
      <c r="J35" s="465"/>
      <c r="L35" s="340"/>
      <c r="M35" s="469"/>
      <c r="N35" s="271"/>
      <c r="O35" s="271"/>
      <c r="P35" s="322"/>
      <c r="Q35" s="322"/>
      <c r="R35" s="328"/>
      <c r="S35" s="337"/>
      <c r="T35" s="336"/>
      <c r="U35" s="336"/>
      <c r="V35" s="336"/>
      <c r="W35" s="7"/>
      <c r="X35" s="7"/>
      <c r="Y35" s="7"/>
      <c r="Z35" s="7" t="s">
        <v>69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2:57" s="5" customFormat="1" ht="10.5" customHeight="1">
      <c r="B36" s="71"/>
      <c r="C36" s="72"/>
      <c r="D36" s="471">
        <v>4</v>
      </c>
      <c r="E36" s="447"/>
      <c r="G36" s="441"/>
      <c r="H36" s="448" t="s">
        <v>173</v>
      </c>
      <c r="I36" s="463"/>
      <c r="J36" s="465"/>
      <c r="L36" s="271"/>
      <c r="M36" s="470"/>
      <c r="N36" s="271"/>
      <c r="O36" s="271"/>
      <c r="P36" s="322"/>
      <c r="Q36" s="322"/>
      <c r="R36" s="322"/>
      <c r="S36" s="322"/>
      <c r="T36" s="1"/>
      <c r="U36" s="1"/>
      <c r="V36" s="1"/>
      <c r="W36" s="7"/>
      <c r="X36" s="7"/>
      <c r="Y36" s="7"/>
      <c r="Z36" s="7">
        <v>256</v>
      </c>
      <c r="AA36" s="7"/>
      <c r="AB36" s="7" t="s">
        <v>65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2:57" s="5" customFormat="1" ht="10.5" customHeight="1">
      <c r="B37" s="71"/>
      <c r="C37" s="72"/>
      <c r="D37" s="471"/>
      <c r="E37" s="449"/>
      <c r="F37" s="438"/>
      <c r="G37" s="450" t="s">
        <v>65</v>
      </c>
      <c r="H37" s="451"/>
      <c r="I37" s="463"/>
      <c r="J37" s="465"/>
      <c r="L37" s="271"/>
      <c r="M37" s="469"/>
      <c r="N37" s="271"/>
      <c r="O37" s="271"/>
      <c r="P37" s="322"/>
      <c r="Q37" s="322"/>
      <c r="R37" s="322"/>
      <c r="S37" s="329"/>
      <c r="T37" s="1"/>
      <c r="U37" s="1"/>
      <c r="V37" s="1"/>
      <c r="W37" s="7"/>
      <c r="X37" s="7"/>
      <c r="Y37" s="7"/>
      <c r="Z37" s="7"/>
      <c r="AA37" s="7"/>
      <c r="AB37" s="7" t="s">
        <v>69</v>
      </c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2:57" s="5" customFormat="1" ht="10.5" customHeight="1">
      <c r="B38" s="71"/>
      <c r="C38" s="72"/>
      <c r="D38" s="471">
        <v>5</v>
      </c>
      <c r="E38" s="436"/>
      <c r="F38" s="450"/>
      <c r="G38" s="452">
        <v>128</v>
      </c>
      <c r="H38" s="437"/>
      <c r="I38" s="463"/>
      <c r="J38" s="465"/>
      <c r="L38" s="271"/>
      <c r="M38" s="470"/>
      <c r="N38" s="271"/>
      <c r="O38" s="271"/>
      <c r="P38" s="322"/>
      <c r="Q38" s="322"/>
      <c r="R38" s="322"/>
      <c r="S38" s="322"/>
      <c r="T38" s="1"/>
      <c r="U38" s="1"/>
      <c r="V38" s="1"/>
      <c r="W38" s="7"/>
      <c r="X38" s="7"/>
      <c r="Y38" s="7"/>
      <c r="Z38" s="7"/>
      <c r="AA38" s="7"/>
      <c r="AB38" s="7">
        <v>64</v>
      </c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2:57" s="5" customFormat="1" ht="10.5" customHeight="1">
      <c r="B39" s="71"/>
      <c r="C39" s="72"/>
      <c r="D39" s="471"/>
      <c r="E39" s="437"/>
      <c r="F39" s="452"/>
      <c r="G39" s="359"/>
      <c r="H39" s="437"/>
      <c r="I39" s="463"/>
      <c r="J39" s="465"/>
      <c r="L39" s="271"/>
      <c r="M39" s="469"/>
      <c r="N39" s="271"/>
      <c r="O39" s="271"/>
      <c r="P39" s="322"/>
      <c r="Q39" s="322"/>
      <c r="R39" s="322"/>
      <c r="S39" s="327"/>
      <c r="T39" s="1"/>
      <c r="U39" s="1"/>
      <c r="V39" s="1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2:57" s="5" customFormat="1" ht="10.5" customHeight="1">
      <c r="B40" s="71"/>
      <c r="C40" s="72"/>
      <c r="E40" s="462"/>
      <c r="F40" s="490" t="s">
        <v>174</v>
      </c>
      <c r="G40" s="482"/>
      <c r="H40" s="482"/>
      <c r="I40" s="482"/>
      <c r="J40" s="491"/>
      <c r="K40" s="468"/>
      <c r="L40" s="271"/>
      <c r="M40" s="470"/>
      <c r="N40" s="271"/>
      <c r="O40" s="271"/>
      <c r="P40" s="322"/>
      <c r="Q40" s="329"/>
      <c r="R40" s="322"/>
      <c r="S40" s="327"/>
      <c r="T40" s="1"/>
      <c r="U40" s="1"/>
      <c r="V40" s="1"/>
      <c r="W40" s="7"/>
      <c r="X40" s="7"/>
      <c r="Y40" s="7"/>
      <c r="Z40" s="7"/>
      <c r="AA40" s="7" t="s">
        <v>65</v>
      </c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2:57" s="5" customFormat="1" ht="10.5" customHeight="1">
      <c r="B41" s="71"/>
      <c r="C41" s="72"/>
      <c r="D41" s="453"/>
      <c r="E41" s="462"/>
      <c r="F41" s="482"/>
      <c r="G41" s="482"/>
      <c r="H41" s="482"/>
      <c r="I41" s="482"/>
      <c r="J41" s="491"/>
      <c r="K41" s="468"/>
      <c r="L41" s="271"/>
      <c r="M41" s="322"/>
      <c r="N41" s="271"/>
      <c r="O41" s="271"/>
      <c r="P41" s="322"/>
      <c r="Q41" s="322"/>
      <c r="R41" s="322"/>
      <c r="S41" s="327"/>
      <c r="T41" s="1"/>
      <c r="U41" s="1"/>
      <c r="V41" s="1"/>
      <c r="W41" s="7"/>
      <c r="X41" s="7"/>
      <c r="Y41" s="7"/>
      <c r="Z41" s="7"/>
      <c r="AA41" s="7" t="s">
        <v>69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2:58" s="5" customFormat="1" ht="10.5" customHeight="1">
      <c r="B42" s="71"/>
      <c r="C42" s="72"/>
      <c r="D42" s="471"/>
      <c r="E42" s="359"/>
      <c r="F42" s="482"/>
      <c r="G42" s="482"/>
      <c r="H42" s="482"/>
      <c r="I42" s="482"/>
      <c r="J42" s="491"/>
      <c r="L42" s="468"/>
      <c r="M42" s="271"/>
      <c r="N42" s="432"/>
      <c r="O42" s="271"/>
      <c r="P42" s="271"/>
      <c r="Q42" s="307"/>
      <c r="R42" s="307"/>
      <c r="S42" s="338"/>
      <c r="T42" s="1"/>
      <c r="U42" s="1"/>
      <c r="V42" s="1"/>
      <c r="W42" s="1"/>
      <c r="X42" s="7"/>
      <c r="Y42" s="7"/>
      <c r="Z42" s="7"/>
      <c r="AA42" s="7" t="s">
        <v>65</v>
      </c>
      <c r="AB42" s="7">
        <v>128</v>
      </c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2:58" s="5" customFormat="1" ht="10.5" customHeight="1" thickBot="1">
      <c r="B43" s="460"/>
      <c r="C43" s="461"/>
      <c r="D43" s="489"/>
      <c r="E43" s="458"/>
      <c r="F43" s="458"/>
      <c r="G43" s="459"/>
      <c r="H43" s="458"/>
      <c r="I43" s="458"/>
      <c r="J43" s="464"/>
      <c r="L43" s="468"/>
      <c r="M43" s="271"/>
      <c r="N43" s="471"/>
      <c r="O43" s="271"/>
      <c r="P43" s="271"/>
      <c r="Q43" s="317"/>
      <c r="R43" s="317"/>
      <c r="S43" s="339"/>
      <c r="T43" s="1"/>
      <c r="U43" s="1"/>
      <c r="V43" s="1"/>
      <c r="W43" s="1"/>
      <c r="X43" s="7"/>
      <c r="Y43" s="7"/>
      <c r="Z43" s="7"/>
      <c r="AA43" s="7" t="s">
        <v>69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2:58" s="5" customFormat="1" ht="10.5" customHeight="1">
      <c r="B44" s="326"/>
      <c r="C44" s="21"/>
      <c r="D44" s="467"/>
      <c r="E44" s="1"/>
      <c r="F44" s="454"/>
      <c r="G44" s="360"/>
      <c r="H44" s="360"/>
      <c r="I44" s="360"/>
      <c r="J44" s="271"/>
      <c r="L44" s="468"/>
      <c r="M44" s="1"/>
      <c r="N44" s="482"/>
      <c r="O44" s="271"/>
      <c r="P44" s="271"/>
      <c r="Q44" s="307"/>
      <c r="R44" s="271"/>
      <c r="S44" s="271"/>
      <c r="T44" s="1"/>
      <c r="U44" s="1"/>
      <c r="V44" s="1"/>
      <c r="W44" s="1"/>
      <c r="X44" s="7"/>
      <c r="Y44" s="7"/>
      <c r="Z44" s="7"/>
      <c r="AA44" s="7">
        <v>256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2:58" s="5" customFormat="1" ht="10.5" customHeight="1">
      <c r="B45" s="326"/>
      <c r="C45" s="21"/>
      <c r="D45" s="467"/>
      <c r="E45" s="1"/>
      <c r="F45" s="360"/>
      <c r="G45" s="360"/>
      <c r="H45" s="360"/>
      <c r="I45" s="360"/>
      <c r="J45" s="271"/>
      <c r="L45" s="468"/>
      <c r="M45" s="1"/>
      <c r="N45" s="471"/>
      <c r="O45" s="271"/>
      <c r="P45" s="271"/>
      <c r="Q45" s="307"/>
      <c r="R45" s="271"/>
      <c r="S45" s="271"/>
      <c r="T45" s="1"/>
      <c r="U45" s="1"/>
      <c r="V45" s="1"/>
      <c r="W45" s="1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2:61" s="5" customFormat="1" ht="10.5" customHeight="1">
      <c r="B46" s="326"/>
      <c r="C46" s="21"/>
      <c r="D46" s="467"/>
      <c r="E46" s="1"/>
      <c r="F46" s="360"/>
      <c r="G46" s="454"/>
      <c r="H46" s="360"/>
      <c r="I46" s="360"/>
      <c r="J46" s="455"/>
      <c r="K46" s="1"/>
      <c r="L46" s="1"/>
      <c r="M46" s="1"/>
      <c r="N46" s="472"/>
      <c r="O46" s="271"/>
      <c r="P46" s="271"/>
      <c r="Q46" s="307"/>
      <c r="R46" s="271"/>
      <c r="S46" s="271"/>
      <c r="T46" s="1"/>
      <c r="U46" s="1"/>
      <c r="V46" s="1"/>
      <c r="W46" s="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2:61" s="5" customFormat="1" ht="10.5" customHeight="1">
      <c r="B47" s="326"/>
      <c r="C47" s="21"/>
      <c r="D47" s="467"/>
      <c r="E47" s="1"/>
      <c r="F47" s="360"/>
      <c r="G47" s="360"/>
      <c r="H47" s="360"/>
      <c r="I47" s="360"/>
      <c r="J47" s="455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2:61" s="5" customFormat="1" ht="10.5" customHeight="1">
      <c r="B48" s="326"/>
      <c r="C48" s="21"/>
      <c r="D48" s="467"/>
      <c r="E48" s="1"/>
      <c r="F48" s="360"/>
      <c r="G48" s="360"/>
      <c r="H48" s="360"/>
      <c r="I48" s="360"/>
      <c r="J48" s="84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2:61" s="5" customFormat="1" ht="10.5" customHeight="1">
      <c r="B49" s="326"/>
      <c r="C49" s="21"/>
      <c r="D49" s="467"/>
      <c r="E49" s="1"/>
      <c r="F49" s="360"/>
      <c r="G49" s="360"/>
      <c r="H49" s="360"/>
      <c r="I49" s="360"/>
      <c r="J49" s="271"/>
      <c r="K49" s="7"/>
      <c r="L49" s="1"/>
      <c r="M49" s="7"/>
      <c r="N49" s="1"/>
      <c r="O49" s="1"/>
      <c r="P49" s="1"/>
      <c r="Q49" s="1"/>
      <c r="R49" s="1"/>
      <c r="S49" s="1"/>
      <c r="T49" s="1"/>
      <c r="U49" s="1"/>
      <c r="V49" s="1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2:61" s="5" customFormat="1" ht="10.5" customHeight="1">
      <c r="B50" s="330"/>
      <c r="C50" s="21"/>
      <c r="D50" s="467"/>
      <c r="E50" s="1"/>
      <c r="F50" s="454"/>
      <c r="G50" s="360"/>
      <c r="H50" s="360"/>
      <c r="I50" s="360"/>
      <c r="J50" s="360"/>
      <c r="K50" s="7"/>
      <c r="L50" s="1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2:61" s="5" customFormat="1" ht="10.5" customHeight="1">
      <c r="B51" s="330"/>
      <c r="C51" s="21"/>
      <c r="D51" s="467"/>
      <c r="E51" s="1"/>
      <c r="F51" s="360"/>
      <c r="G51" s="360"/>
      <c r="H51" s="456"/>
      <c r="I51" s="360"/>
      <c r="J51" s="431"/>
      <c r="K51" s="1"/>
      <c r="L51" s="1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2:61" s="5" customFormat="1" ht="10.5" customHeight="1">
      <c r="B52" s="330"/>
      <c r="C52" s="21"/>
      <c r="D52" s="467"/>
      <c r="E52" s="1"/>
      <c r="F52" s="360"/>
      <c r="G52" s="360"/>
      <c r="H52" s="360"/>
      <c r="I52" s="360"/>
      <c r="J52" s="360"/>
      <c r="K52" s="1"/>
      <c r="L52" s="1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2:61" s="5" customFormat="1" ht="10.5" customHeight="1">
      <c r="B53" s="330"/>
      <c r="C53" s="21"/>
      <c r="D53" s="467"/>
      <c r="E53" s="1"/>
      <c r="F53" s="360"/>
      <c r="G53" s="360"/>
      <c r="H53" s="360"/>
      <c r="I53" s="360"/>
      <c r="J53" s="360"/>
      <c r="K53" s="1"/>
      <c r="L53" s="1"/>
      <c r="M53" s="1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2:61" s="5" customFormat="1" ht="10.5" customHeight="1">
      <c r="B54" s="330"/>
      <c r="C54" s="21"/>
      <c r="D54" s="328"/>
      <c r="E54" s="1"/>
      <c r="F54" s="360"/>
      <c r="G54" s="360"/>
      <c r="H54" s="360"/>
      <c r="I54" s="359"/>
      <c r="J54" s="360"/>
      <c r="K54" s="1"/>
      <c r="L54" s="1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3:61" s="5" customFormat="1" ht="7.5" customHeight="1">
      <c r="C55" s="20"/>
      <c r="D55" s="322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1:5" ht="18.75">
      <c r="A56" s="80"/>
      <c r="B56" s="80" t="s">
        <v>50</v>
      </c>
      <c r="C56" s="80" t="s">
        <v>68</v>
      </c>
      <c r="D56" s="80"/>
      <c r="E56" s="80"/>
    </row>
    <row r="57" spans="1:5" ht="18.75">
      <c r="A57" s="80"/>
      <c r="B57" s="80"/>
      <c r="C57" s="80" t="s">
        <v>47</v>
      </c>
      <c r="D57" s="80"/>
      <c r="E57" s="80"/>
    </row>
    <row r="58" spans="1:5" ht="18.75">
      <c r="A58" s="80"/>
      <c r="B58" s="80"/>
      <c r="C58" s="81" t="s">
        <v>10</v>
      </c>
      <c r="D58" s="80"/>
      <c r="E58" s="80"/>
    </row>
    <row r="59" spans="1:5" ht="18.75">
      <c r="A59" s="80"/>
      <c r="B59" s="80"/>
      <c r="C59" s="80" t="s">
        <v>131</v>
      </c>
      <c r="D59" s="80"/>
      <c r="E59" s="80"/>
    </row>
    <row r="60" spans="1:5" ht="10.5" customHeight="1">
      <c r="A60" s="80"/>
      <c r="B60" s="80"/>
      <c r="C60" s="80"/>
      <c r="D60" s="80"/>
      <c r="E60" s="80"/>
    </row>
    <row r="61" spans="1:5" ht="18.75">
      <c r="A61" s="80"/>
      <c r="B61" s="80" t="s">
        <v>51</v>
      </c>
      <c r="C61" s="80" t="s">
        <v>14</v>
      </c>
      <c r="D61" s="80"/>
      <c r="E61" s="80"/>
    </row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>
      <c r="D79" s="8"/>
    </row>
    <row r="80" ht="13.5"/>
    <row r="81" ht="13.5">
      <c r="D81" s="8"/>
    </row>
  </sheetData>
  <sheetProtection/>
  <mergeCells count="28">
    <mergeCell ref="D30:D31"/>
    <mergeCell ref="D38:D39"/>
    <mergeCell ref="D42:D43"/>
    <mergeCell ref="F40:J42"/>
    <mergeCell ref="M31:M32"/>
    <mergeCell ref="M33:M34"/>
    <mergeCell ref="M35:M36"/>
    <mergeCell ref="K40:K41"/>
    <mergeCell ref="L42:L43"/>
    <mergeCell ref="N43:N44"/>
    <mergeCell ref="N45:N46"/>
    <mergeCell ref="A2:X3"/>
    <mergeCell ref="N26:T27"/>
    <mergeCell ref="D36:D37"/>
    <mergeCell ref="D32:D33"/>
    <mergeCell ref="D34:D35"/>
    <mergeCell ref="D28:D29"/>
    <mergeCell ref="M29:M30"/>
    <mergeCell ref="G29:I31"/>
    <mergeCell ref="A26:E27"/>
    <mergeCell ref="D50:D51"/>
    <mergeCell ref="D52:D53"/>
    <mergeCell ref="L44:L45"/>
    <mergeCell ref="D46:D47"/>
    <mergeCell ref="D48:D49"/>
    <mergeCell ref="M37:M38"/>
    <mergeCell ref="M39:M40"/>
    <mergeCell ref="D44:D45"/>
  </mergeCells>
  <hyperlinks>
    <hyperlink ref="N1" r:id="rId1" display="stajrankingb@yahoo.co.jp　"/>
  </hyperlinks>
  <printOptions horizontalCentered="1" verticalCentered="1"/>
  <pageMargins left="0.5118110236220472" right="0.35433070866141736" top="0.3937007874015748" bottom="0.2362204724409449" header="0.31496062992125984" footer="0.5118110236220472"/>
  <pageSetup fitToHeight="1" fitToWidth="1" horizontalDpi="300" verticalDpi="300" orientation="portrait" paperSize="9" scale="62" r:id="rId3"/>
  <headerFooter alignWithMargins="0">
    <oddHeader>&amp;R&amp;D</oddHeader>
    <oddFooter>&amp;L&amp;"メイリオ,レギュラー"&amp;48&amp;K00-023女子部用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IP539"/>
  <sheetViews>
    <sheetView zoomScale="85" zoomScaleNormal="85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F13" sqref="F13"/>
      <selection pane="bottomLeft" activeCell="A2" sqref="A2"/>
      <selection pane="bottomRight" activeCell="H3" sqref="H3"/>
    </sheetView>
  </sheetViews>
  <sheetFormatPr defaultColWidth="9.00390625" defaultRowHeight="13.5"/>
  <cols>
    <col min="1" max="1" width="5.25390625" style="212" customWidth="1"/>
    <col min="2" max="2" width="2.375" style="213" hidden="1" customWidth="1"/>
    <col min="3" max="3" width="5.25390625" style="214" hidden="1" customWidth="1"/>
    <col min="4" max="4" width="5.75390625" style="214" hidden="1" customWidth="1"/>
    <col min="5" max="5" width="10.75390625" style="214" customWidth="1"/>
    <col min="6" max="6" width="16.125" style="215" customWidth="1"/>
    <col min="7" max="7" width="6.875" style="214" customWidth="1"/>
    <col min="8" max="8" width="3.625" style="214" customWidth="1"/>
    <col min="9" max="9" width="11.75390625" style="214" customWidth="1"/>
    <col min="10" max="10" width="2.50390625" style="214" customWidth="1"/>
    <col min="11" max="11" width="4.875" style="214" customWidth="1"/>
    <col min="12" max="13" width="3.375" style="214" customWidth="1"/>
    <col min="14" max="14" width="8.25390625" style="214" customWidth="1"/>
    <col min="15" max="15" width="6.875" style="76" customWidth="1"/>
    <col min="16" max="16" width="3.75390625" style="76" customWidth="1"/>
    <col min="17" max="18" width="8.375" style="75" customWidth="1"/>
    <col min="19" max="19" width="3.625" style="75" customWidth="1"/>
    <col min="20" max="21" width="3.625" style="75" hidden="1" customWidth="1"/>
    <col min="22" max="26" width="3.625" style="75" customWidth="1"/>
    <col min="27" max="27" width="5.375" style="75" customWidth="1"/>
    <col min="28" max="28" width="1.12109375" style="75" customWidth="1"/>
    <col min="29" max="29" width="7.25390625" style="10" hidden="1" customWidth="1"/>
    <col min="30" max="30" width="5.75390625" style="75" hidden="1" customWidth="1"/>
    <col min="31" max="31" width="4.50390625" style="10" hidden="1" customWidth="1"/>
    <col min="32" max="33" width="8.375" style="10" hidden="1" customWidth="1"/>
    <col min="34" max="34" width="3.50390625" style="10" hidden="1" customWidth="1"/>
    <col min="35" max="35" width="3.50390625" style="218" hidden="1" customWidth="1"/>
    <col min="36" max="38" width="3.50390625" style="10" hidden="1" customWidth="1"/>
    <col min="39" max="39" width="3.50390625" style="73" hidden="1" customWidth="1"/>
    <col min="40" max="41" width="3.50390625" style="0" hidden="1" customWidth="1"/>
    <col min="42" max="42" width="19.125" style="0" customWidth="1"/>
    <col min="43" max="45" width="2.75390625" style="0" customWidth="1"/>
  </cols>
  <sheetData>
    <row r="1" spans="1:48" ht="39" customHeight="1" thickBot="1">
      <c r="A1" s="366" t="str">
        <f>'入力手順'!C1&amp;"【順位入力】"</f>
        <v>滋賀県ウィンターダブルステニス選手権大会U17GD　2018【順位入力】</v>
      </c>
      <c r="B1" s="367"/>
      <c r="C1" s="368"/>
      <c r="D1" s="368"/>
      <c r="E1" s="368"/>
      <c r="F1" s="369"/>
      <c r="G1" s="368"/>
      <c r="H1" s="368"/>
      <c r="I1" s="368"/>
      <c r="J1" s="368"/>
      <c r="K1" s="368"/>
      <c r="L1" s="368"/>
      <c r="M1" s="368"/>
      <c r="N1" s="368"/>
      <c r="O1" s="370"/>
      <c r="P1" s="370">
        <v>0</v>
      </c>
      <c r="Q1" s="371">
        <f>R1*2</f>
        <v>256</v>
      </c>
      <c r="R1" s="371">
        <f>S1*2</f>
        <v>128</v>
      </c>
      <c r="S1" s="371">
        <v>64</v>
      </c>
      <c r="T1" s="371"/>
      <c r="U1" s="371"/>
      <c r="V1" s="371">
        <v>32</v>
      </c>
      <c r="W1" s="371">
        <f>V1/2</f>
        <v>16</v>
      </c>
      <c r="X1" s="371">
        <f>W1/2</f>
        <v>8</v>
      </c>
      <c r="Y1" s="371">
        <f>X1/2</f>
        <v>4</v>
      </c>
      <c r="Z1" s="371">
        <f>Y1/2</f>
        <v>2</v>
      </c>
      <c r="AA1" s="363">
        <f>Z1/2</f>
        <v>1</v>
      </c>
      <c r="AB1" s="353"/>
      <c r="AC1" s="364"/>
      <c r="AD1" s="365"/>
      <c r="AE1" s="362">
        <v>0</v>
      </c>
      <c r="AF1" s="363">
        <f>AG1*2</f>
        <v>256</v>
      </c>
      <c r="AG1" s="363">
        <f>AH1*2</f>
        <v>128</v>
      </c>
      <c r="AH1" s="363">
        <v>64</v>
      </c>
      <c r="AI1" s="363"/>
      <c r="AJ1" s="363">
        <v>32</v>
      </c>
      <c r="AK1" s="363">
        <f>AJ1/2</f>
        <v>16</v>
      </c>
      <c r="AL1" s="363">
        <f>AK1/2</f>
        <v>8</v>
      </c>
      <c r="AM1" s="363">
        <f>AL1/2</f>
        <v>4</v>
      </c>
      <c r="AN1" s="363">
        <f>AM1/2</f>
        <v>2</v>
      </c>
      <c r="AO1" s="363">
        <f>AN1/2</f>
        <v>1</v>
      </c>
      <c r="AP1" s="346"/>
      <c r="AQ1" s="346"/>
      <c r="AR1" s="346"/>
      <c r="AS1" s="346"/>
      <c r="AT1" s="346"/>
      <c r="AU1" s="346"/>
      <c r="AV1" s="346"/>
    </row>
    <row r="2" spans="1:48" ht="135.75" customHeight="1" thickBot="1">
      <c r="A2" s="376" t="s">
        <v>19</v>
      </c>
      <c r="B2" s="397" t="s">
        <v>8</v>
      </c>
      <c r="C2" s="398" t="s">
        <v>9</v>
      </c>
      <c r="D2" s="399" t="s">
        <v>52</v>
      </c>
      <c r="E2" s="377" t="s">
        <v>29</v>
      </c>
      <c r="F2" s="378" t="s">
        <v>0</v>
      </c>
      <c r="G2" s="379" t="s">
        <v>1</v>
      </c>
      <c r="H2" s="380" t="s">
        <v>2</v>
      </c>
      <c r="I2" s="381" t="s">
        <v>3</v>
      </c>
      <c r="J2" s="382" t="s">
        <v>4</v>
      </c>
      <c r="K2" s="383" t="s">
        <v>5</v>
      </c>
      <c r="L2" s="383" t="s">
        <v>6</v>
      </c>
      <c r="M2" s="384" t="s">
        <v>7</v>
      </c>
      <c r="N2" s="361" t="s">
        <v>23</v>
      </c>
      <c r="O2" s="387" t="s">
        <v>27</v>
      </c>
      <c r="P2" s="301" t="s">
        <v>28</v>
      </c>
      <c r="Q2" s="287" t="s">
        <v>66</v>
      </c>
      <c r="R2" s="293" t="s">
        <v>67</v>
      </c>
      <c r="S2" s="223" t="s">
        <v>24</v>
      </c>
      <c r="T2" s="85"/>
      <c r="U2" s="325" t="s">
        <v>101</v>
      </c>
      <c r="V2" s="372" t="s">
        <v>114</v>
      </c>
      <c r="W2" s="373" t="s">
        <v>115</v>
      </c>
      <c r="X2" s="374" t="s">
        <v>116</v>
      </c>
      <c r="Y2" s="373" t="s">
        <v>117</v>
      </c>
      <c r="Z2" s="374" t="s">
        <v>118</v>
      </c>
      <c r="AA2" s="375" t="s">
        <v>119</v>
      </c>
      <c r="AB2" s="393"/>
      <c r="AC2" s="78" t="s">
        <v>25</v>
      </c>
      <c r="AD2" s="295" t="s">
        <v>26</v>
      </c>
      <c r="AE2" s="301" t="s">
        <v>28</v>
      </c>
      <c r="AF2" s="288" t="s">
        <v>66</v>
      </c>
      <c r="AG2" s="222" t="s">
        <v>67</v>
      </c>
      <c r="AH2" s="86" t="s">
        <v>24</v>
      </c>
      <c r="AI2" s="308"/>
      <c r="AJ2" s="234" t="s">
        <v>70</v>
      </c>
      <c r="AK2" s="225" t="s">
        <v>71</v>
      </c>
      <c r="AL2" s="226" t="s">
        <v>72</v>
      </c>
      <c r="AM2" s="225" t="s">
        <v>73</v>
      </c>
      <c r="AN2" s="226" t="s">
        <v>74</v>
      </c>
      <c r="AO2" s="227" t="s">
        <v>75</v>
      </c>
      <c r="AP2" s="79" t="s">
        <v>34</v>
      </c>
      <c r="AQ2" s="346"/>
      <c r="AR2" s="346"/>
      <c r="AS2" s="346"/>
      <c r="AT2" s="346"/>
      <c r="AU2" s="346"/>
      <c r="AV2" s="346"/>
    </row>
    <row r="3" spans="1:250" ht="17.25">
      <c r="A3" s="385">
        <v>1</v>
      </c>
      <c r="B3" s="211"/>
      <c r="C3" s="182"/>
      <c r="D3" s="182"/>
      <c r="E3" s="400"/>
      <c r="F3" s="401"/>
      <c r="G3" s="402"/>
      <c r="H3" s="403"/>
      <c r="I3" s="403"/>
      <c r="J3" s="403"/>
      <c r="K3" s="403"/>
      <c r="L3" s="403"/>
      <c r="M3" s="404"/>
      <c r="N3" s="134"/>
      <c r="O3" s="388">
        <f aca="true" t="shared" si="0" ref="O3:O21">IF(SUMIF(P3:AA3,1,P$1:AA$1)=0,"",SUMIF(P3:AA3,1,P$1:AA$1))</f>
      </c>
      <c r="P3" s="142"/>
      <c r="Q3" s="143"/>
      <c r="R3" s="245"/>
      <c r="S3" s="144"/>
      <c r="T3" s="245"/>
      <c r="U3" s="240"/>
      <c r="V3" s="235"/>
      <c r="W3" s="245"/>
      <c r="X3" s="144"/>
      <c r="Y3" s="245"/>
      <c r="Z3" s="144"/>
      <c r="AA3" s="250"/>
      <c r="AB3" s="394"/>
      <c r="AC3" s="165"/>
      <c r="AD3" s="296">
        <f aca="true" t="shared" si="1" ref="AD3:AD21">IF(SUMIF(AE3:AO3,1,AE$1:AO$1)=0,"",SUMIF(AE3:AO3,1,AE$1:AO$1))</f>
      </c>
      <c r="AE3" s="166"/>
      <c r="AF3" s="289"/>
      <c r="AG3" s="167"/>
      <c r="AH3" s="255"/>
      <c r="AI3" s="309"/>
      <c r="AJ3" s="259"/>
      <c r="AK3" s="144"/>
      <c r="AL3" s="264"/>
      <c r="AM3" s="144"/>
      <c r="AN3" s="264"/>
      <c r="AO3" s="228"/>
      <c r="AP3" s="168"/>
      <c r="AQ3" s="346"/>
      <c r="AR3" s="346"/>
      <c r="AS3" s="346"/>
      <c r="AT3" s="346"/>
      <c r="AU3" s="346"/>
      <c r="AV3" s="346"/>
      <c r="AW3" s="294">
        <v>1</v>
      </c>
      <c r="IP3">
        <v>1</v>
      </c>
    </row>
    <row r="4" spans="1:49" ht="17.25">
      <c r="A4" s="385">
        <v>2</v>
      </c>
      <c r="B4" s="211"/>
      <c r="C4" s="182"/>
      <c r="D4" s="182"/>
      <c r="E4" s="418"/>
      <c r="F4" s="401"/>
      <c r="G4" s="406"/>
      <c r="H4" s="407"/>
      <c r="I4" s="407"/>
      <c r="J4" s="407"/>
      <c r="K4" s="407"/>
      <c r="L4" s="407"/>
      <c r="M4" s="408"/>
      <c r="N4" s="136"/>
      <c r="O4" s="389">
        <f t="shared" si="0"/>
      </c>
      <c r="P4" s="145"/>
      <c r="Q4" s="146"/>
      <c r="R4" s="246"/>
      <c r="S4" s="147"/>
      <c r="T4" s="246"/>
      <c r="U4" s="241"/>
      <c r="V4" s="236"/>
      <c r="W4" s="246"/>
      <c r="X4" s="147"/>
      <c r="Y4" s="246"/>
      <c r="Z4" s="147"/>
      <c r="AA4" s="251"/>
      <c r="AB4" s="394"/>
      <c r="AC4" s="136"/>
      <c r="AD4" s="297">
        <f t="shared" si="1"/>
      </c>
      <c r="AE4" s="169"/>
      <c r="AF4" s="290"/>
      <c r="AG4" s="135"/>
      <c r="AH4" s="256"/>
      <c r="AI4" s="310"/>
      <c r="AJ4" s="260"/>
      <c r="AK4" s="147"/>
      <c r="AL4" s="265"/>
      <c r="AM4" s="147"/>
      <c r="AN4" s="265"/>
      <c r="AO4" s="229"/>
      <c r="AP4" s="171"/>
      <c r="AQ4" s="346"/>
      <c r="AR4" s="346"/>
      <c r="AS4" s="346"/>
      <c r="AT4" s="346"/>
      <c r="AU4" s="346"/>
      <c r="AV4" s="346"/>
      <c r="AW4" s="294"/>
    </row>
    <row r="5" spans="1:48" ht="17.25">
      <c r="A5" s="385">
        <v>3</v>
      </c>
      <c r="B5" s="206"/>
      <c r="C5" s="207"/>
      <c r="D5" s="207"/>
      <c r="E5" s="418"/>
      <c r="F5" s="401"/>
      <c r="G5" s="406"/>
      <c r="H5" s="407"/>
      <c r="I5" s="407"/>
      <c r="J5" s="407"/>
      <c r="K5" s="407"/>
      <c r="L5" s="407"/>
      <c r="M5" s="408"/>
      <c r="N5" s="136"/>
      <c r="O5" s="389">
        <f t="shared" si="0"/>
      </c>
      <c r="P5" s="145"/>
      <c r="Q5" s="146"/>
      <c r="R5" s="246"/>
      <c r="S5" s="147"/>
      <c r="T5" s="246"/>
      <c r="U5" s="241"/>
      <c r="V5" s="236"/>
      <c r="W5" s="246"/>
      <c r="X5" s="147"/>
      <c r="Y5" s="246"/>
      <c r="Z5" s="147"/>
      <c r="AA5" s="251"/>
      <c r="AB5" s="394"/>
      <c r="AC5" s="136"/>
      <c r="AD5" s="297">
        <f t="shared" si="1"/>
      </c>
      <c r="AE5" s="169"/>
      <c r="AF5" s="290"/>
      <c r="AG5" s="135"/>
      <c r="AH5" s="256"/>
      <c r="AI5" s="310"/>
      <c r="AJ5" s="260"/>
      <c r="AK5" s="147"/>
      <c r="AL5" s="265"/>
      <c r="AM5" s="147"/>
      <c r="AN5" s="265"/>
      <c r="AO5" s="229"/>
      <c r="AP5" s="171"/>
      <c r="AQ5" s="346"/>
      <c r="AR5" s="346"/>
      <c r="AS5" s="346"/>
      <c r="AT5" s="346"/>
      <c r="AU5" s="346"/>
      <c r="AV5" s="346"/>
    </row>
    <row r="6" spans="1:48" ht="17.25">
      <c r="A6" s="385">
        <v>4</v>
      </c>
      <c r="B6" s="211"/>
      <c r="C6" s="182"/>
      <c r="D6" s="182"/>
      <c r="E6" s="418"/>
      <c r="F6" s="401"/>
      <c r="G6" s="406"/>
      <c r="H6" s="407"/>
      <c r="I6" s="407"/>
      <c r="J6" s="407"/>
      <c r="K6" s="407"/>
      <c r="L6" s="407"/>
      <c r="M6" s="408"/>
      <c r="N6" s="136"/>
      <c r="O6" s="389">
        <f t="shared" si="0"/>
      </c>
      <c r="P6" s="145"/>
      <c r="Q6" s="146"/>
      <c r="R6" s="246"/>
      <c r="S6" s="147"/>
      <c r="T6" s="246"/>
      <c r="U6" s="241"/>
      <c r="V6" s="236"/>
      <c r="W6" s="246"/>
      <c r="X6" s="147"/>
      <c r="Y6" s="246"/>
      <c r="Z6" s="147"/>
      <c r="AA6" s="251"/>
      <c r="AB6" s="394"/>
      <c r="AC6" s="136"/>
      <c r="AD6" s="297">
        <f t="shared" si="1"/>
      </c>
      <c r="AE6" s="169"/>
      <c r="AF6" s="290"/>
      <c r="AG6" s="135"/>
      <c r="AH6" s="256"/>
      <c r="AI6" s="310"/>
      <c r="AJ6" s="260"/>
      <c r="AK6" s="147"/>
      <c r="AL6" s="265"/>
      <c r="AM6" s="147"/>
      <c r="AN6" s="265"/>
      <c r="AO6" s="229"/>
      <c r="AP6" s="171"/>
      <c r="AQ6" s="346"/>
      <c r="AR6" s="346"/>
      <c r="AS6" s="346"/>
      <c r="AT6" s="346"/>
      <c r="AU6" s="346"/>
      <c r="AV6" s="346"/>
    </row>
    <row r="7" spans="1:48" ht="17.25">
      <c r="A7" s="385">
        <v>5</v>
      </c>
      <c r="B7" s="206"/>
      <c r="C7" s="207"/>
      <c r="D7" s="207"/>
      <c r="E7" s="409"/>
      <c r="F7" s="410"/>
      <c r="G7" s="411"/>
      <c r="H7" s="412"/>
      <c r="I7" s="412"/>
      <c r="J7" s="412"/>
      <c r="K7" s="412"/>
      <c r="L7" s="412"/>
      <c r="M7" s="413"/>
      <c r="N7" s="138"/>
      <c r="O7" s="390">
        <f t="shared" si="0"/>
      </c>
      <c r="P7" s="150"/>
      <c r="Q7" s="151"/>
      <c r="R7" s="247"/>
      <c r="S7" s="152"/>
      <c r="T7" s="247"/>
      <c r="U7" s="242"/>
      <c r="V7" s="237"/>
      <c r="W7" s="247"/>
      <c r="X7" s="152"/>
      <c r="Y7" s="247"/>
      <c r="Z7" s="152"/>
      <c r="AA7" s="252"/>
      <c r="AB7" s="394"/>
      <c r="AC7" s="138"/>
      <c r="AD7" s="298">
        <f t="shared" si="1"/>
      </c>
      <c r="AE7" s="172"/>
      <c r="AF7" s="291"/>
      <c r="AG7" s="137"/>
      <c r="AH7" s="257"/>
      <c r="AI7" s="311"/>
      <c r="AJ7" s="261"/>
      <c r="AK7" s="152"/>
      <c r="AL7" s="266"/>
      <c r="AM7" s="152"/>
      <c r="AN7" s="266"/>
      <c r="AO7" s="230"/>
      <c r="AP7" s="174"/>
      <c r="AQ7" s="346"/>
      <c r="AR7" s="346"/>
      <c r="AS7" s="346"/>
      <c r="AT7" s="346"/>
      <c r="AU7" s="346"/>
      <c r="AV7" s="346"/>
    </row>
    <row r="8" spans="1:48" ht="17.25">
      <c r="A8" s="385">
        <v>6</v>
      </c>
      <c r="B8" s="211"/>
      <c r="C8" s="182"/>
      <c r="D8" s="182"/>
      <c r="E8" s="430"/>
      <c r="F8" s="401"/>
      <c r="G8" s="415"/>
      <c r="H8" s="416"/>
      <c r="I8" s="416"/>
      <c r="J8" s="416"/>
      <c r="K8" s="416"/>
      <c r="L8" s="416"/>
      <c r="M8" s="417"/>
      <c r="N8" s="140"/>
      <c r="O8" s="391">
        <f t="shared" si="0"/>
      </c>
      <c r="P8" s="155"/>
      <c r="Q8" s="156"/>
      <c r="R8" s="248"/>
      <c r="S8" s="157"/>
      <c r="T8" s="248"/>
      <c r="U8" s="243"/>
      <c r="V8" s="238"/>
      <c r="W8" s="248"/>
      <c r="X8" s="157"/>
      <c r="Y8" s="248"/>
      <c r="Z8" s="157"/>
      <c r="AA8" s="253"/>
      <c r="AB8" s="394"/>
      <c r="AC8" s="140"/>
      <c r="AD8" s="299">
        <f t="shared" si="1"/>
      </c>
      <c r="AE8" s="175"/>
      <c r="AF8" s="292"/>
      <c r="AG8" s="139"/>
      <c r="AH8" s="258"/>
      <c r="AI8" s="312"/>
      <c r="AJ8" s="262"/>
      <c r="AK8" s="157"/>
      <c r="AL8" s="267"/>
      <c r="AM8" s="157"/>
      <c r="AN8" s="267"/>
      <c r="AO8" s="231"/>
      <c r="AP8" s="177"/>
      <c r="AQ8" s="346"/>
      <c r="AR8" s="346"/>
      <c r="AS8" s="346"/>
      <c r="AT8" s="346"/>
      <c r="AU8" s="346"/>
      <c r="AV8" s="346"/>
    </row>
    <row r="9" spans="1:48" ht="17.25">
      <c r="A9" s="385">
        <v>7</v>
      </c>
      <c r="B9" s="206"/>
      <c r="C9" s="207"/>
      <c r="D9" s="207"/>
      <c r="E9" s="418"/>
      <c r="F9" s="401"/>
      <c r="G9" s="406"/>
      <c r="H9" s="407"/>
      <c r="I9" s="407"/>
      <c r="J9" s="407"/>
      <c r="K9" s="407"/>
      <c r="L9" s="407"/>
      <c r="M9" s="408"/>
      <c r="N9" s="136"/>
      <c r="O9" s="389">
        <f t="shared" si="0"/>
      </c>
      <c r="P9" s="145"/>
      <c r="Q9" s="146"/>
      <c r="R9" s="246"/>
      <c r="S9" s="147"/>
      <c r="T9" s="246"/>
      <c r="U9" s="241"/>
      <c r="V9" s="236"/>
      <c r="W9" s="246"/>
      <c r="X9" s="147"/>
      <c r="Y9" s="246"/>
      <c r="Z9" s="147"/>
      <c r="AA9" s="251"/>
      <c r="AB9" s="394"/>
      <c r="AC9" s="136"/>
      <c r="AD9" s="297">
        <f t="shared" si="1"/>
      </c>
      <c r="AE9" s="169"/>
      <c r="AF9" s="290"/>
      <c r="AG9" s="135"/>
      <c r="AH9" s="256"/>
      <c r="AI9" s="310"/>
      <c r="AJ9" s="260"/>
      <c r="AK9" s="147"/>
      <c r="AL9" s="265"/>
      <c r="AM9" s="147"/>
      <c r="AN9" s="265"/>
      <c r="AO9" s="229"/>
      <c r="AP9" s="171"/>
      <c r="AQ9" s="346"/>
      <c r="AR9" s="346"/>
      <c r="AS9" s="346"/>
      <c r="AT9" s="346"/>
      <c r="AU9" s="346"/>
      <c r="AV9" s="346"/>
    </row>
    <row r="10" spans="1:48" ht="17.25">
      <c r="A10" s="385">
        <v>8</v>
      </c>
      <c r="B10" s="206"/>
      <c r="C10" s="207"/>
      <c r="D10" s="207"/>
      <c r="E10" s="418"/>
      <c r="F10" s="401"/>
      <c r="G10" s="406"/>
      <c r="H10" s="407"/>
      <c r="I10" s="407"/>
      <c r="J10" s="407"/>
      <c r="K10" s="407"/>
      <c r="L10" s="407"/>
      <c r="M10" s="408"/>
      <c r="N10" s="136"/>
      <c r="O10" s="389">
        <f t="shared" si="0"/>
      </c>
      <c r="P10" s="145"/>
      <c r="Q10" s="146"/>
      <c r="R10" s="246"/>
      <c r="S10" s="147"/>
      <c r="T10" s="246"/>
      <c r="U10" s="241"/>
      <c r="V10" s="236"/>
      <c r="W10" s="246"/>
      <c r="X10" s="147"/>
      <c r="Y10" s="246"/>
      <c r="Z10" s="147"/>
      <c r="AA10" s="251"/>
      <c r="AB10" s="394"/>
      <c r="AC10" s="136"/>
      <c r="AD10" s="297">
        <f t="shared" si="1"/>
      </c>
      <c r="AE10" s="169"/>
      <c r="AF10" s="290"/>
      <c r="AG10" s="135"/>
      <c r="AH10" s="256"/>
      <c r="AI10" s="310"/>
      <c r="AJ10" s="260"/>
      <c r="AK10" s="147"/>
      <c r="AL10" s="265"/>
      <c r="AM10" s="147"/>
      <c r="AN10" s="265"/>
      <c r="AO10" s="229"/>
      <c r="AP10" s="171"/>
      <c r="AQ10" s="346"/>
      <c r="AR10" s="346"/>
      <c r="AS10" s="346"/>
      <c r="AT10" s="346"/>
      <c r="AU10" s="346"/>
      <c r="AV10" s="346"/>
    </row>
    <row r="11" spans="1:48" ht="17.25">
      <c r="A11" s="385">
        <v>9</v>
      </c>
      <c r="B11" s="211"/>
      <c r="C11" s="182"/>
      <c r="D11" s="182"/>
      <c r="E11" s="405"/>
      <c r="F11" s="401"/>
      <c r="G11" s="406"/>
      <c r="H11" s="407"/>
      <c r="I11" s="407"/>
      <c r="J11" s="407"/>
      <c r="K11" s="407"/>
      <c r="L11" s="407"/>
      <c r="M11" s="408"/>
      <c r="N11" s="136"/>
      <c r="O11" s="389">
        <f t="shared" si="0"/>
      </c>
      <c r="P11" s="145"/>
      <c r="Q11" s="146"/>
      <c r="R11" s="246"/>
      <c r="S11" s="147"/>
      <c r="T11" s="246"/>
      <c r="U11" s="241"/>
      <c r="V11" s="236"/>
      <c r="W11" s="246"/>
      <c r="X11" s="147"/>
      <c r="Y11" s="246"/>
      <c r="Z11" s="147"/>
      <c r="AA11" s="251"/>
      <c r="AB11" s="394"/>
      <c r="AC11" s="136"/>
      <c r="AD11" s="297">
        <f t="shared" si="1"/>
      </c>
      <c r="AE11" s="169"/>
      <c r="AF11" s="290"/>
      <c r="AG11" s="135"/>
      <c r="AH11" s="256"/>
      <c r="AI11" s="310"/>
      <c r="AJ11" s="260"/>
      <c r="AK11" s="147"/>
      <c r="AL11" s="265"/>
      <c r="AM11" s="147"/>
      <c r="AN11" s="265"/>
      <c r="AO11" s="229"/>
      <c r="AP11" s="171"/>
      <c r="AQ11" s="346"/>
      <c r="AR11" s="346"/>
      <c r="AS11" s="346"/>
      <c r="AT11" s="346"/>
      <c r="AU11" s="346"/>
      <c r="AV11" s="346"/>
    </row>
    <row r="12" spans="1:48" ht="17.25">
      <c r="A12" s="385">
        <v>10</v>
      </c>
      <c r="B12" s="211"/>
      <c r="C12" s="182"/>
      <c r="D12" s="182"/>
      <c r="E12" s="409"/>
      <c r="F12" s="410"/>
      <c r="G12" s="411"/>
      <c r="H12" s="412"/>
      <c r="I12" s="412"/>
      <c r="J12" s="412"/>
      <c r="K12" s="407"/>
      <c r="L12" s="412"/>
      <c r="M12" s="413"/>
      <c r="N12" s="138"/>
      <c r="O12" s="390">
        <f t="shared" si="0"/>
      </c>
      <c r="P12" s="150"/>
      <c r="Q12" s="151"/>
      <c r="R12" s="247"/>
      <c r="S12" s="152"/>
      <c r="T12" s="247"/>
      <c r="U12" s="242"/>
      <c r="V12" s="237"/>
      <c r="W12" s="247"/>
      <c r="X12" s="152"/>
      <c r="Y12" s="247"/>
      <c r="Z12" s="152"/>
      <c r="AA12" s="252"/>
      <c r="AB12" s="394"/>
      <c r="AC12" s="138"/>
      <c r="AD12" s="298">
        <f t="shared" si="1"/>
      </c>
      <c r="AE12" s="172"/>
      <c r="AF12" s="291"/>
      <c r="AG12" s="137"/>
      <c r="AH12" s="257"/>
      <c r="AI12" s="311"/>
      <c r="AJ12" s="261"/>
      <c r="AK12" s="152"/>
      <c r="AL12" s="266"/>
      <c r="AM12" s="152"/>
      <c r="AN12" s="266"/>
      <c r="AO12" s="230"/>
      <c r="AP12" s="174"/>
      <c r="AQ12" s="346"/>
      <c r="AR12" s="346"/>
      <c r="AS12" s="346"/>
      <c r="AT12" s="346"/>
      <c r="AU12" s="346"/>
      <c r="AV12" s="346"/>
    </row>
    <row r="13" spans="1:48" ht="17.25">
      <c r="A13" s="385">
        <v>11</v>
      </c>
      <c r="B13" s="211"/>
      <c r="C13" s="182"/>
      <c r="D13" s="182"/>
      <c r="E13" s="414"/>
      <c r="F13" s="401"/>
      <c r="G13" s="415"/>
      <c r="H13" s="416"/>
      <c r="I13" s="416"/>
      <c r="J13" s="416"/>
      <c r="K13" s="416"/>
      <c r="L13" s="416"/>
      <c r="M13" s="417"/>
      <c r="N13" s="140"/>
      <c r="O13" s="391">
        <f t="shared" si="0"/>
      </c>
      <c r="P13" s="155"/>
      <c r="Q13" s="156"/>
      <c r="R13" s="248"/>
      <c r="S13" s="157"/>
      <c r="T13" s="248"/>
      <c r="U13" s="243"/>
      <c r="V13" s="238"/>
      <c r="W13" s="248"/>
      <c r="X13" s="157"/>
      <c r="Y13" s="248"/>
      <c r="Z13" s="157"/>
      <c r="AA13" s="253"/>
      <c r="AB13" s="394"/>
      <c r="AC13" s="140"/>
      <c r="AD13" s="299">
        <f t="shared" si="1"/>
      </c>
      <c r="AE13" s="175"/>
      <c r="AF13" s="292"/>
      <c r="AG13" s="139"/>
      <c r="AH13" s="258"/>
      <c r="AI13" s="312"/>
      <c r="AJ13" s="262"/>
      <c r="AK13" s="157"/>
      <c r="AL13" s="267"/>
      <c r="AM13" s="157"/>
      <c r="AN13" s="267"/>
      <c r="AO13" s="231"/>
      <c r="AP13" s="177"/>
      <c r="AQ13" s="346"/>
      <c r="AR13" s="346"/>
      <c r="AS13" s="346"/>
      <c r="AT13" s="346"/>
      <c r="AU13" s="346"/>
      <c r="AV13" s="346"/>
    </row>
    <row r="14" spans="1:48" ht="17.25">
      <c r="A14" s="385">
        <v>12</v>
      </c>
      <c r="B14" s="206"/>
      <c r="C14" s="207"/>
      <c r="D14" s="207"/>
      <c r="E14" s="418"/>
      <c r="F14" s="401"/>
      <c r="G14" s="406"/>
      <c r="H14" s="407"/>
      <c r="I14" s="407"/>
      <c r="J14" s="407"/>
      <c r="K14" s="407"/>
      <c r="L14" s="407"/>
      <c r="M14" s="408"/>
      <c r="N14" s="136"/>
      <c r="O14" s="389">
        <f t="shared" si="0"/>
      </c>
      <c r="P14" s="145"/>
      <c r="Q14" s="146"/>
      <c r="R14" s="246"/>
      <c r="S14" s="147"/>
      <c r="T14" s="246"/>
      <c r="U14" s="241"/>
      <c r="V14" s="236"/>
      <c r="W14" s="246"/>
      <c r="X14" s="147"/>
      <c r="Y14" s="246"/>
      <c r="Z14" s="147"/>
      <c r="AA14" s="251"/>
      <c r="AB14" s="394"/>
      <c r="AC14" s="136"/>
      <c r="AD14" s="297">
        <f t="shared" si="1"/>
      </c>
      <c r="AE14" s="169"/>
      <c r="AF14" s="290"/>
      <c r="AG14" s="135"/>
      <c r="AH14" s="256"/>
      <c r="AI14" s="310"/>
      <c r="AJ14" s="260"/>
      <c r="AK14" s="147"/>
      <c r="AL14" s="265"/>
      <c r="AM14" s="147"/>
      <c r="AN14" s="265"/>
      <c r="AO14" s="229"/>
      <c r="AP14" s="171"/>
      <c r="AQ14" s="346"/>
      <c r="AR14" s="346"/>
      <c r="AS14" s="346"/>
      <c r="AT14" s="346"/>
      <c r="AU14" s="346"/>
      <c r="AV14" s="346"/>
    </row>
    <row r="15" spans="1:48" ht="17.25">
      <c r="A15" s="385">
        <v>13</v>
      </c>
      <c r="B15" s="206"/>
      <c r="C15" s="207"/>
      <c r="D15" s="207"/>
      <c r="E15" s="418"/>
      <c r="F15" s="401"/>
      <c r="G15" s="406"/>
      <c r="H15" s="407"/>
      <c r="I15" s="407"/>
      <c r="J15" s="407"/>
      <c r="K15" s="407"/>
      <c r="L15" s="407"/>
      <c r="M15" s="408"/>
      <c r="N15" s="136"/>
      <c r="O15" s="389">
        <f t="shared" si="0"/>
      </c>
      <c r="P15" s="145"/>
      <c r="Q15" s="146"/>
      <c r="R15" s="246"/>
      <c r="S15" s="147"/>
      <c r="T15" s="246"/>
      <c r="U15" s="241"/>
      <c r="V15" s="236"/>
      <c r="W15" s="246"/>
      <c r="X15" s="147"/>
      <c r="Y15" s="246"/>
      <c r="Z15" s="147"/>
      <c r="AA15" s="251"/>
      <c r="AB15" s="394"/>
      <c r="AC15" s="136"/>
      <c r="AD15" s="297">
        <f t="shared" si="1"/>
      </c>
      <c r="AE15" s="169"/>
      <c r="AF15" s="290"/>
      <c r="AG15" s="135"/>
      <c r="AH15" s="256"/>
      <c r="AI15" s="310"/>
      <c r="AJ15" s="260"/>
      <c r="AK15" s="147"/>
      <c r="AL15" s="265"/>
      <c r="AM15" s="147"/>
      <c r="AN15" s="265"/>
      <c r="AO15" s="229"/>
      <c r="AP15" s="171"/>
      <c r="AQ15" s="346"/>
      <c r="AR15" s="346"/>
      <c r="AS15" s="346"/>
      <c r="AT15" s="346"/>
      <c r="AU15" s="346"/>
      <c r="AV15" s="346"/>
    </row>
    <row r="16" spans="1:48" ht="17.25">
      <c r="A16" s="385">
        <v>14</v>
      </c>
      <c r="B16" s="206"/>
      <c r="C16" s="207"/>
      <c r="D16" s="207"/>
      <c r="E16" s="418"/>
      <c r="F16" s="401"/>
      <c r="G16" s="406"/>
      <c r="H16" s="407"/>
      <c r="I16" s="407"/>
      <c r="J16" s="407"/>
      <c r="K16" s="407"/>
      <c r="L16" s="407"/>
      <c r="M16" s="408"/>
      <c r="N16" s="136"/>
      <c r="O16" s="389">
        <f t="shared" si="0"/>
      </c>
      <c r="P16" s="145"/>
      <c r="Q16" s="146"/>
      <c r="R16" s="246"/>
      <c r="S16" s="147"/>
      <c r="T16" s="246"/>
      <c r="U16" s="241"/>
      <c r="V16" s="236"/>
      <c r="W16" s="246"/>
      <c r="X16" s="147"/>
      <c r="Y16" s="246"/>
      <c r="Z16" s="147"/>
      <c r="AA16" s="251"/>
      <c r="AB16" s="394"/>
      <c r="AC16" s="136"/>
      <c r="AD16" s="297">
        <f t="shared" si="1"/>
      </c>
      <c r="AE16" s="169"/>
      <c r="AF16" s="290"/>
      <c r="AG16" s="135"/>
      <c r="AH16" s="256"/>
      <c r="AI16" s="310"/>
      <c r="AJ16" s="260"/>
      <c r="AK16" s="147"/>
      <c r="AL16" s="265"/>
      <c r="AM16" s="147"/>
      <c r="AN16" s="265"/>
      <c r="AO16" s="229"/>
      <c r="AP16" s="171"/>
      <c r="AQ16" s="346"/>
      <c r="AR16" s="346"/>
      <c r="AS16" s="346"/>
      <c r="AT16" s="346"/>
      <c r="AU16" s="346"/>
      <c r="AV16" s="346"/>
    </row>
    <row r="17" spans="1:48" ht="17.25">
      <c r="A17" s="385">
        <v>15</v>
      </c>
      <c r="B17" s="206"/>
      <c r="C17" s="207"/>
      <c r="D17" s="207"/>
      <c r="E17" s="409"/>
      <c r="F17" s="410"/>
      <c r="G17" s="411"/>
      <c r="H17" s="412"/>
      <c r="I17" s="412"/>
      <c r="J17" s="412"/>
      <c r="K17" s="407"/>
      <c r="L17" s="412"/>
      <c r="M17" s="413"/>
      <c r="N17" s="138"/>
      <c r="O17" s="390">
        <f t="shared" si="0"/>
      </c>
      <c r="P17" s="150"/>
      <c r="Q17" s="151"/>
      <c r="R17" s="247"/>
      <c r="S17" s="152"/>
      <c r="T17" s="247"/>
      <c r="U17" s="242"/>
      <c r="V17" s="237"/>
      <c r="W17" s="247"/>
      <c r="X17" s="152"/>
      <c r="Y17" s="247"/>
      <c r="Z17" s="152"/>
      <c r="AA17" s="252"/>
      <c r="AB17" s="394"/>
      <c r="AC17" s="138"/>
      <c r="AD17" s="298">
        <f t="shared" si="1"/>
      </c>
      <c r="AE17" s="172"/>
      <c r="AF17" s="291"/>
      <c r="AG17" s="137"/>
      <c r="AH17" s="257"/>
      <c r="AI17" s="311"/>
      <c r="AJ17" s="261"/>
      <c r="AK17" s="152"/>
      <c r="AL17" s="266"/>
      <c r="AM17" s="152"/>
      <c r="AN17" s="266"/>
      <c r="AO17" s="230"/>
      <c r="AP17" s="174"/>
      <c r="AQ17" s="346"/>
      <c r="AR17" s="346"/>
      <c r="AS17" s="346"/>
      <c r="AT17" s="346"/>
      <c r="AU17" s="346"/>
      <c r="AV17" s="346"/>
    </row>
    <row r="18" spans="1:48" ht="17.25">
      <c r="A18" s="385">
        <v>16</v>
      </c>
      <c r="B18" s="211"/>
      <c r="C18" s="182"/>
      <c r="D18" s="182"/>
      <c r="E18" s="430"/>
      <c r="F18" s="401"/>
      <c r="G18" s="415"/>
      <c r="H18" s="416"/>
      <c r="I18" s="416"/>
      <c r="J18" s="416"/>
      <c r="K18" s="416"/>
      <c r="L18" s="416"/>
      <c r="M18" s="417"/>
      <c r="N18" s="140"/>
      <c r="O18" s="391">
        <f t="shared" si="0"/>
      </c>
      <c r="P18" s="155"/>
      <c r="Q18" s="156"/>
      <c r="R18" s="248"/>
      <c r="S18" s="157"/>
      <c r="T18" s="248"/>
      <c r="U18" s="243"/>
      <c r="V18" s="238"/>
      <c r="W18" s="248"/>
      <c r="X18" s="157"/>
      <c r="Y18" s="248"/>
      <c r="Z18" s="157"/>
      <c r="AA18" s="253"/>
      <c r="AB18" s="394"/>
      <c r="AC18" s="140"/>
      <c r="AD18" s="299">
        <f t="shared" si="1"/>
      </c>
      <c r="AE18" s="175"/>
      <c r="AF18" s="292"/>
      <c r="AG18" s="139"/>
      <c r="AH18" s="258"/>
      <c r="AI18" s="312"/>
      <c r="AJ18" s="262"/>
      <c r="AK18" s="157"/>
      <c r="AL18" s="267"/>
      <c r="AM18" s="157"/>
      <c r="AN18" s="267"/>
      <c r="AO18" s="231"/>
      <c r="AP18" s="177"/>
      <c r="AQ18" s="346"/>
      <c r="AR18" s="346"/>
      <c r="AS18" s="346"/>
      <c r="AT18" s="346"/>
      <c r="AU18" s="346"/>
      <c r="AV18" s="346"/>
    </row>
    <row r="19" spans="1:48" ht="17.25">
      <c r="A19" s="385">
        <v>17</v>
      </c>
      <c r="B19" s="211"/>
      <c r="C19" s="182"/>
      <c r="D19" s="182"/>
      <c r="E19" s="418"/>
      <c r="F19" s="401"/>
      <c r="G19" s="406"/>
      <c r="H19" s="407"/>
      <c r="I19" s="407"/>
      <c r="J19" s="407"/>
      <c r="K19" s="407"/>
      <c r="L19" s="407"/>
      <c r="M19" s="408"/>
      <c r="N19" s="136"/>
      <c r="O19" s="389">
        <f t="shared" si="0"/>
      </c>
      <c r="P19" s="145"/>
      <c r="Q19" s="146"/>
      <c r="R19" s="246"/>
      <c r="S19" s="147"/>
      <c r="T19" s="246"/>
      <c r="U19" s="241"/>
      <c r="V19" s="236"/>
      <c r="W19" s="246"/>
      <c r="X19" s="147"/>
      <c r="Y19" s="246"/>
      <c r="Z19" s="147"/>
      <c r="AA19" s="251"/>
      <c r="AB19" s="394"/>
      <c r="AC19" s="136"/>
      <c r="AD19" s="297">
        <f t="shared" si="1"/>
      </c>
      <c r="AE19" s="169"/>
      <c r="AF19" s="290"/>
      <c r="AG19" s="135"/>
      <c r="AH19" s="256"/>
      <c r="AI19" s="310"/>
      <c r="AJ19" s="260"/>
      <c r="AK19" s="147"/>
      <c r="AL19" s="265"/>
      <c r="AM19" s="147"/>
      <c r="AN19" s="265"/>
      <c r="AO19" s="229"/>
      <c r="AP19" s="171"/>
      <c r="AQ19" s="346"/>
      <c r="AR19" s="346"/>
      <c r="AS19" s="346"/>
      <c r="AT19" s="346"/>
      <c r="AU19" s="346"/>
      <c r="AV19" s="346"/>
    </row>
    <row r="20" spans="1:48" ht="17.25">
      <c r="A20" s="385">
        <v>18</v>
      </c>
      <c r="B20" s="211"/>
      <c r="C20" s="182"/>
      <c r="D20" s="182"/>
      <c r="E20" s="418"/>
      <c r="F20" s="401"/>
      <c r="G20" s="406"/>
      <c r="H20" s="407"/>
      <c r="I20" s="407"/>
      <c r="J20" s="407"/>
      <c r="K20" s="407"/>
      <c r="L20" s="407"/>
      <c r="M20" s="408"/>
      <c r="N20" s="136"/>
      <c r="O20" s="389">
        <f t="shared" si="0"/>
      </c>
      <c r="P20" s="145"/>
      <c r="Q20" s="146"/>
      <c r="R20" s="246"/>
      <c r="S20" s="147"/>
      <c r="T20" s="246"/>
      <c r="U20" s="241"/>
      <c r="V20" s="236"/>
      <c r="W20" s="246"/>
      <c r="X20" s="147"/>
      <c r="Y20" s="246"/>
      <c r="Z20" s="147"/>
      <c r="AA20" s="251"/>
      <c r="AB20" s="394"/>
      <c r="AC20" s="136"/>
      <c r="AD20" s="297">
        <f t="shared" si="1"/>
      </c>
      <c r="AE20" s="169"/>
      <c r="AF20" s="290"/>
      <c r="AG20" s="135"/>
      <c r="AH20" s="256"/>
      <c r="AI20" s="310"/>
      <c r="AJ20" s="260"/>
      <c r="AK20" s="147"/>
      <c r="AL20" s="265"/>
      <c r="AM20" s="147"/>
      <c r="AN20" s="265"/>
      <c r="AO20" s="229"/>
      <c r="AP20" s="171"/>
      <c r="AQ20" s="346"/>
      <c r="AR20" s="346"/>
      <c r="AS20" s="346"/>
      <c r="AT20" s="346"/>
      <c r="AU20" s="346"/>
      <c r="AV20" s="346"/>
    </row>
    <row r="21" spans="1:48" ht="17.25">
      <c r="A21" s="385">
        <v>19</v>
      </c>
      <c r="B21" s="206"/>
      <c r="C21" s="207"/>
      <c r="D21" s="207"/>
      <c r="E21" s="418"/>
      <c r="F21" s="401"/>
      <c r="G21" s="406"/>
      <c r="H21" s="407"/>
      <c r="I21" s="407"/>
      <c r="J21" s="407"/>
      <c r="K21" s="407"/>
      <c r="L21" s="407"/>
      <c r="M21" s="408"/>
      <c r="N21" s="136"/>
      <c r="O21" s="389">
        <f t="shared" si="0"/>
      </c>
      <c r="P21" s="145"/>
      <c r="Q21" s="146"/>
      <c r="R21" s="246"/>
      <c r="S21" s="147"/>
      <c r="T21" s="246"/>
      <c r="U21" s="241"/>
      <c r="V21" s="236"/>
      <c r="W21" s="246"/>
      <c r="X21" s="147"/>
      <c r="Y21" s="246"/>
      <c r="Z21" s="147"/>
      <c r="AA21" s="251"/>
      <c r="AB21" s="394"/>
      <c r="AC21" s="136"/>
      <c r="AD21" s="297">
        <f t="shared" si="1"/>
      </c>
      <c r="AE21" s="169"/>
      <c r="AF21" s="290"/>
      <c r="AG21" s="135"/>
      <c r="AH21" s="256"/>
      <c r="AI21" s="310"/>
      <c r="AJ21" s="260"/>
      <c r="AK21" s="147"/>
      <c r="AL21" s="265"/>
      <c r="AM21" s="147"/>
      <c r="AN21" s="265"/>
      <c r="AO21" s="229"/>
      <c r="AP21" s="171"/>
      <c r="AQ21" s="346"/>
      <c r="AR21" s="346"/>
      <c r="AS21" s="346"/>
      <c r="AT21" s="346"/>
      <c r="AU21" s="346"/>
      <c r="AV21" s="346"/>
    </row>
    <row r="22" spans="1:48" ht="17.25">
      <c r="A22" s="385">
        <v>20</v>
      </c>
      <c r="B22" s="206"/>
      <c r="C22" s="207"/>
      <c r="D22" s="207"/>
      <c r="E22" s="409"/>
      <c r="F22" s="410"/>
      <c r="G22" s="411"/>
      <c r="H22" s="412"/>
      <c r="I22" s="412"/>
      <c r="J22" s="412"/>
      <c r="K22" s="407"/>
      <c r="L22" s="412"/>
      <c r="M22" s="413"/>
      <c r="N22" s="138"/>
      <c r="O22" s="390">
        <f aca="true" t="shared" si="2" ref="O22:O67">IF(SUMIF(P22:AA22,1,P$1:AA$1)=0,"",SUMIF(P22:AA22,1,P$1:AA$1))</f>
      </c>
      <c r="P22" s="150"/>
      <c r="Q22" s="151"/>
      <c r="R22" s="247"/>
      <c r="S22" s="152"/>
      <c r="T22" s="247"/>
      <c r="U22" s="242"/>
      <c r="V22" s="237"/>
      <c r="W22" s="247"/>
      <c r="X22" s="152"/>
      <c r="Y22" s="247"/>
      <c r="Z22" s="152"/>
      <c r="AA22" s="252"/>
      <c r="AB22" s="394"/>
      <c r="AC22" s="138"/>
      <c r="AD22" s="298">
        <f aca="true" t="shared" si="3" ref="AD22:AD67">IF(SUMIF(AE22:AO22,1,AE$1:AO$1)=0,"",SUMIF(AE22:AO22,1,AE$1:AO$1))</f>
      </c>
      <c r="AE22" s="172"/>
      <c r="AF22" s="291"/>
      <c r="AG22" s="137"/>
      <c r="AH22" s="257"/>
      <c r="AI22" s="311"/>
      <c r="AJ22" s="261"/>
      <c r="AK22" s="152"/>
      <c r="AL22" s="266"/>
      <c r="AM22" s="152"/>
      <c r="AN22" s="266"/>
      <c r="AO22" s="230"/>
      <c r="AP22" s="174"/>
      <c r="AQ22" s="346"/>
      <c r="AR22" s="346"/>
      <c r="AS22" s="346"/>
      <c r="AT22" s="346"/>
      <c r="AU22" s="346"/>
      <c r="AV22" s="346"/>
    </row>
    <row r="23" spans="1:48" ht="17.25">
      <c r="A23" s="385">
        <v>21</v>
      </c>
      <c r="B23" s="206"/>
      <c r="C23" s="207"/>
      <c r="D23" s="207"/>
      <c r="E23" s="414"/>
      <c r="F23" s="401"/>
      <c r="G23" s="415"/>
      <c r="H23" s="416"/>
      <c r="I23" s="416"/>
      <c r="J23" s="416"/>
      <c r="K23" s="416"/>
      <c r="L23" s="416"/>
      <c r="M23" s="417"/>
      <c r="N23" s="140"/>
      <c r="O23" s="391">
        <f t="shared" si="2"/>
      </c>
      <c r="P23" s="155"/>
      <c r="Q23" s="156"/>
      <c r="R23" s="248"/>
      <c r="S23" s="157"/>
      <c r="T23" s="248"/>
      <c r="U23" s="243"/>
      <c r="V23" s="238"/>
      <c r="W23" s="248"/>
      <c r="X23" s="157"/>
      <c r="Y23" s="248"/>
      <c r="Z23" s="157"/>
      <c r="AA23" s="253"/>
      <c r="AB23" s="394"/>
      <c r="AC23" s="140"/>
      <c r="AD23" s="299">
        <f t="shared" si="3"/>
      </c>
      <c r="AE23" s="175"/>
      <c r="AF23" s="292"/>
      <c r="AG23" s="139"/>
      <c r="AH23" s="258"/>
      <c r="AI23" s="312"/>
      <c r="AJ23" s="262"/>
      <c r="AK23" s="157"/>
      <c r="AL23" s="267"/>
      <c r="AM23" s="157"/>
      <c r="AN23" s="267"/>
      <c r="AO23" s="231"/>
      <c r="AP23" s="177"/>
      <c r="AQ23" s="346"/>
      <c r="AR23" s="346"/>
      <c r="AS23" s="346"/>
      <c r="AT23" s="346"/>
      <c r="AU23" s="346"/>
      <c r="AV23" s="346"/>
    </row>
    <row r="24" spans="1:48" ht="17.25">
      <c r="A24" s="385">
        <v>22</v>
      </c>
      <c r="B24" s="206"/>
      <c r="C24" s="207"/>
      <c r="D24" s="207"/>
      <c r="E24" s="418"/>
      <c r="F24" s="401"/>
      <c r="G24" s="406"/>
      <c r="H24" s="407"/>
      <c r="I24" s="407"/>
      <c r="J24" s="407"/>
      <c r="K24" s="407"/>
      <c r="L24" s="407"/>
      <c r="M24" s="408"/>
      <c r="N24" s="136"/>
      <c r="O24" s="389">
        <f t="shared" si="2"/>
      </c>
      <c r="P24" s="145"/>
      <c r="Q24" s="146"/>
      <c r="R24" s="246"/>
      <c r="S24" s="147"/>
      <c r="T24" s="246"/>
      <c r="U24" s="241"/>
      <c r="V24" s="236"/>
      <c r="W24" s="246"/>
      <c r="X24" s="147"/>
      <c r="Y24" s="246"/>
      <c r="Z24" s="147"/>
      <c r="AA24" s="251"/>
      <c r="AB24" s="394"/>
      <c r="AC24" s="136"/>
      <c r="AD24" s="297">
        <f t="shared" si="3"/>
      </c>
      <c r="AE24" s="169"/>
      <c r="AF24" s="290"/>
      <c r="AG24" s="135"/>
      <c r="AH24" s="256"/>
      <c r="AI24" s="310"/>
      <c r="AJ24" s="260"/>
      <c r="AK24" s="147"/>
      <c r="AL24" s="265"/>
      <c r="AM24" s="147"/>
      <c r="AN24" s="265"/>
      <c r="AO24" s="229"/>
      <c r="AP24" s="171"/>
      <c r="AQ24" s="346"/>
      <c r="AR24" s="346"/>
      <c r="AS24" s="346"/>
      <c r="AT24" s="346"/>
      <c r="AU24" s="346"/>
      <c r="AV24" s="346"/>
    </row>
    <row r="25" spans="1:48" ht="17.25">
      <c r="A25" s="385">
        <v>23</v>
      </c>
      <c r="B25" s="206"/>
      <c r="C25" s="207"/>
      <c r="D25" s="207"/>
      <c r="E25" s="418"/>
      <c r="F25" s="401"/>
      <c r="G25" s="406"/>
      <c r="H25" s="407"/>
      <c r="I25" s="407"/>
      <c r="J25" s="407"/>
      <c r="K25" s="407"/>
      <c r="L25" s="407"/>
      <c r="M25" s="408"/>
      <c r="N25" s="136"/>
      <c r="O25" s="389">
        <f t="shared" si="2"/>
      </c>
      <c r="P25" s="145"/>
      <c r="Q25" s="146"/>
      <c r="R25" s="246"/>
      <c r="S25" s="147"/>
      <c r="T25" s="246"/>
      <c r="U25" s="241"/>
      <c r="V25" s="236"/>
      <c r="W25" s="246"/>
      <c r="X25" s="147"/>
      <c r="Y25" s="246"/>
      <c r="Z25" s="147"/>
      <c r="AA25" s="251"/>
      <c r="AB25" s="394"/>
      <c r="AC25" s="136"/>
      <c r="AD25" s="297">
        <f t="shared" si="3"/>
      </c>
      <c r="AE25" s="169"/>
      <c r="AF25" s="290"/>
      <c r="AG25" s="135"/>
      <c r="AH25" s="256"/>
      <c r="AI25" s="310"/>
      <c r="AJ25" s="260"/>
      <c r="AK25" s="147"/>
      <c r="AL25" s="265"/>
      <c r="AM25" s="147"/>
      <c r="AN25" s="265"/>
      <c r="AO25" s="229"/>
      <c r="AP25" s="171"/>
      <c r="AQ25" s="346"/>
      <c r="AR25" s="346"/>
      <c r="AS25" s="346"/>
      <c r="AT25" s="346"/>
      <c r="AU25" s="346"/>
      <c r="AV25" s="346"/>
    </row>
    <row r="26" spans="1:48" ht="17.25">
      <c r="A26" s="385">
        <v>24</v>
      </c>
      <c r="B26" s="206"/>
      <c r="C26" s="207"/>
      <c r="D26" s="207"/>
      <c r="E26" s="418"/>
      <c r="F26" s="401"/>
      <c r="G26" s="406"/>
      <c r="H26" s="407"/>
      <c r="I26" s="407"/>
      <c r="J26" s="407"/>
      <c r="K26" s="407"/>
      <c r="L26" s="407"/>
      <c r="M26" s="408"/>
      <c r="N26" s="136"/>
      <c r="O26" s="389">
        <f t="shared" si="2"/>
      </c>
      <c r="P26" s="145"/>
      <c r="Q26" s="146"/>
      <c r="R26" s="246"/>
      <c r="S26" s="147"/>
      <c r="T26" s="246"/>
      <c r="U26" s="241"/>
      <c r="V26" s="236"/>
      <c r="W26" s="246"/>
      <c r="X26" s="147"/>
      <c r="Y26" s="246"/>
      <c r="Z26" s="147"/>
      <c r="AA26" s="251"/>
      <c r="AB26" s="394"/>
      <c r="AC26" s="136"/>
      <c r="AD26" s="297">
        <f t="shared" si="3"/>
      </c>
      <c r="AE26" s="169"/>
      <c r="AF26" s="290"/>
      <c r="AG26" s="135"/>
      <c r="AH26" s="256"/>
      <c r="AI26" s="310"/>
      <c r="AJ26" s="260"/>
      <c r="AK26" s="147"/>
      <c r="AL26" s="265"/>
      <c r="AM26" s="147"/>
      <c r="AN26" s="265"/>
      <c r="AO26" s="229"/>
      <c r="AP26" s="171"/>
      <c r="AQ26" s="346"/>
      <c r="AR26" s="346"/>
      <c r="AS26" s="346"/>
      <c r="AT26" s="346"/>
      <c r="AU26" s="346"/>
      <c r="AV26" s="346"/>
    </row>
    <row r="27" spans="1:48" ht="17.25">
      <c r="A27" s="385">
        <v>25</v>
      </c>
      <c r="B27" s="206"/>
      <c r="C27" s="207"/>
      <c r="D27" s="207"/>
      <c r="E27" s="409"/>
      <c r="F27" s="410"/>
      <c r="G27" s="411"/>
      <c r="H27" s="412"/>
      <c r="I27" s="412"/>
      <c r="J27" s="412"/>
      <c r="K27" s="407"/>
      <c r="L27" s="412"/>
      <c r="M27" s="413"/>
      <c r="N27" s="138"/>
      <c r="O27" s="390">
        <f t="shared" si="2"/>
      </c>
      <c r="P27" s="150"/>
      <c r="Q27" s="151"/>
      <c r="R27" s="247"/>
      <c r="S27" s="152"/>
      <c r="T27" s="247"/>
      <c r="U27" s="242"/>
      <c r="V27" s="237"/>
      <c r="W27" s="247"/>
      <c r="X27" s="152"/>
      <c r="Y27" s="247"/>
      <c r="Z27" s="152"/>
      <c r="AA27" s="252"/>
      <c r="AB27" s="394"/>
      <c r="AC27" s="138"/>
      <c r="AD27" s="298">
        <f t="shared" si="3"/>
      </c>
      <c r="AE27" s="172"/>
      <c r="AF27" s="291"/>
      <c r="AG27" s="137"/>
      <c r="AH27" s="257"/>
      <c r="AI27" s="311"/>
      <c r="AJ27" s="261"/>
      <c r="AK27" s="152"/>
      <c r="AL27" s="266"/>
      <c r="AM27" s="152"/>
      <c r="AN27" s="266"/>
      <c r="AO27" s="230"/>
      <c r="AP27" s="174"/>
      <c r="AQ27" s="346"/>
      <c r="AR27" s="346"/>
      <c r="AS27" s="346"/>
      <c r="AT27" s="346"/>
      <c r="AU27" s="346"/>
      <c r="AV27" s="346"/>
    </row>
    <row r="28" spans="1:48" ht="17.25">
      <c r="A28" s="385">
        <v>26</v>
      </c>
      <c r="B28" s="206"/>
      <c r="C28" s="207"/>
      <c r="D28" s="207"/>
      <c r="E28" s="414"/>
      <c r="F28" s="401"/>
      <c r="G28" s="415"/>
      <c r="H28" s="416"/>
      <c r="I28" s="416"/>
      <c r="J28" s="416"/>
      <c r="K28" s="416"/>
      <c r="L28" s="416"/>
      <c r="M28" s="417"/>
      <c r="N28" s="140"/>
      <c r="O28" s="391">
        <f t="shared" si="2"/>
      </c>
      <c r="P28" s="155"/>
      <c r="Q28" s="156"/>
      <c r="R28" s="248"/>
      <c r="S28" s="157"/>
      <c r="T28" s="248"/>
      <c r="U28" s="243"/>
      <c r="V28" s="238"/>
      <c r="W28" s="248"/>
      <c r="X28" s="157"/>
      <c r="Y28" s="248"/>
      <c r="Z28" s="157"/>
      <c r="AA28" s="253"/>
      <c r="AB28" s="394"/>
      <c r="AC28" s="140"/>
      <c r="AD28" s="299">
        <f t="shared" si="3"/>
      </c>
      <c r="AE28" s="175"/>
      <c r="AF28" s="292"/>
      <c r="AG28" s="139"/>
      <c r="AH28" s="258"/>
      <c r="AI28" s="312"/>
      <c r="AJ28" s="262"/>
      <c r="AK28" s="157"/>
      <c r="AL28" s="267"/>
      <c r="AM28" s="157"/>
      <c r="AN28" s="267"/>
      <c r="AO28" s="231"/>
      <c r="AP28" s="177"/>
      <c r="AQ28" s="346"/>
      <c r="AR28" s="346"/>
      <c r="AS28" s="346"/>
      <c r="AT28" s="346"/>
      <c r="AU28" s="346"/>
      <c r="AV28" s="346"/>
    </row>
    <row r="29" spans="1:48" ht="17.25">
      <c r="A29" s="385">
        <v>27</v>
      </c>
      <c r="B29" s="206"/>
      <c r="C29" s="207"/>
      <c r="D29" s="207"/>
      <c r="E29" s="418"/>
      <c r="F29" s="401"/>
      <c r="G29" s="406"/>
      <c r="H29" s="407"/>
      <c r="I29" s="407"/>
      <c r="J29" s="407"/>
      <c r="K29" s="407"/>
      <c r="L29" s="407"/>
      <c r="M29" s="408"/>
      <c r="N29" s="136"/>
      <c r="O29" s="389">
        <f t="shared" si="2"/>
      </c>
      <c r="P29" s="145"/>
      <c r="Q29" s="146"/>
      <c r="R29" s="246"/>
      <c r="S29" s="147"/>
      <c r="T29" s="246"/>
      <c r="U29" s="241"/>
      <c r="V29" s="236"/>
      <c r="W29" s="246"/>
      <c r="X29" s="147"/>
      <c r="Y29" s="246"/>
      <c r="Z29" s="147"/>
      <c r="AA29" s="251"/>
      <c r="AB29" s="394"/>
      <c r="AC29" s="136"/>
      <c r="AD29" s="297">
        <f t="shared" si="3"/>
      </c>
      <c r="AE29" s="169"/>
      <c r="AF29" s="290"/>
      <c r="AG29" s="135"/>
      <c r="AH29" s="256"/>
      <c r="AI29" s="310"/>
      <c r="AJ29" s="260"/>
      <c r="AK29" s="147"/>
      <c r="AL29" s="265"/>
      <c r="AM29" s="147"/>
      <c r="AN29" s="265"/>
      <c r="AO29" s="229"/>
      <c r="AP29" s="171"/>
      <c r="AQ29" s="346"/>
      <c r="AR29" s="346"/>
      <c r="AS29" s="346"/>
      <c r="AT29" s="346"/>
      <c r="AU29" s="346"/>
      <c r="AV29" s="346"/>
    </row>
    <row r="30" spans="1:48" ht="17.25">
      <c r="A30" s="385">
        <v>28</v>
      </c>
      <c r="B30" s="206"/>
      <c r="C30" s="207"/>
      <c r="D30" s="207"/>
      <c r="E30" s="418"/>
      <c r="F30" s="401"/>
      <c r="G30" s="406"/>
      <c r="H30" s="407"/>
      <c r="I30" s="407"/>
      <c r="J30" s="407"/>
      <c r="K30" s="407"/>
      <c r="L30" s="407"/>
      <c r="M30" s="408"/>
      <c r="N30" s="136"/>
      <c r="O30" s="389">
        <f t="shared" si="2"/>
      </c>
      <c r="P30" s="145"/>
      <c r="Q30" s="146"/>
      <c r="R30" s="246"/>
      <c r="S30" s="147"/>
      <c r="T30" s="246"/>
      <c r="U30" s="241"/>
      <c r="V30" s="236"/>
      <c r="W30" s="246"/>
      <c r="X30" s="147"/>
      <c r="Y30" s="246"/>
      <c r="Z30" s="147"/>
      <c r="AA30" s="251"/>
      <c r="AB30" s="394"/>
      <c r="AC30" s="136"/>
      <c r="AD30" s="297">
        <f t="shared" si="3"/>
      </c>
      <c r="AE30" s="169"/>
      <c r="AF30" s="290"/>
      <c r="AG30" s="135"/>
      <c r="AH30" s="256"/>
      <c r="AI30" s="310"/>
      <c r="AJ30" s="260"/>
      <c r="AK30" s="147"/>
      <c r="AL30" s="265"/>
      <c r="AM30" s="147"/>
      <c r="AN30" s="265"/>
      <c r="AO30" s="229"/>
      <c r="AP30" s="171"/>
      <c r="AQ30" s="346"/>
      <c r="AR30" s="346"/>
      <c r="AS30" s="346"/>
      <c r="AT30" s="346"/>
      <c r="AU30" s="346"/>
      <c r="AV30" s="346"/>
    </row>
    <row r="31" spans="1:48" ht="17.25">
      <c r="A31" s="385">
        <v>29</v>
      </c>
      <c r="B31" s="206"/>
      <c r="C31" s="207"/>
      <c r="D31" s="207"/>
      <c r="E31" s="418"/>
      <c r="F31" s="401"/>
      <c r="G31" s="406"/>
      <c r="H31" s="407"/>
      <c r="I31" s="407"/>
      <c r="J31" s="407"/>
      <c r="K31" s="407"/>
      <c r="L31" s="407"/>
      <c r="M31" s="408"/>
      <c r="N31" s="136"/>
      <c r="O31" s="389">
        <f t="shared" si="2"/>
      </c>
      <c r="P31" s="145"/>
      <c r="Q31" s="146"/>
      <c r="R31" s="246"/>
      <c r="S31" s="147"/>
      <c r="T31" s="246"/>
      <c r="U31" s="241"/>
      <c r="V31" s="236"/>
      <c r="W31" s="246"/>
      <c r="X31" s="147"/>
      <c r="Y31" s="246"/>
      <c r="Z31" s="147"/>
      <c r="AA31" s="251"/>
      <c r="AB31" s="394"/>
      <c r="AC31" s="136"/>
      <c r="AD31" s="297">
        <f t="shared" si="3"/>
      </c>
      <c r="AE31" s="169"/>
      <c r="AF31" s="290"/>
      <c r="AG31" s="135"/>
      <c r="AH31" s="256"/>
      <c r="AI31" s="310"/>
      <c r="AJ31" s="260"/>
      <c r="AK31" s="147"/>
      <c r="AL31" s="265"/>
      <c r="AM31" s="147"/>
      <c r="AN31" s="265"/>
      <c r="AO31" s="229"/>
      <c r="AP31" s="171"/>
      <c r="AQ31" s="346"/>
      <c r="AR31" s="346"/>
      <c r="AS31" s="346"/>
      <c r="AT31" s="346"/>
      <c r="AU31" s="346"/>
      <c r="AV31" s="346"/>
    </row>
    <row r="32" spans="1:48" ht="17.25">
      <c r="A32" s="385">
        <v>30</v>
      </c>
      <c r="B32" s="206"/>
      <c r="C32" s="207"/>
      <c r="D32" s="207"/>
      <c r="E32" s="409"/>
      <c r="F32" s="410"/>
      <c r="G32" s="411"/>
      <c r="H32" s="412"/>
      <c r="I32" s="412"/>
      <c r="J32" s="412"/>
      <c r="K32" s="407"/>
      <c r="L32" s="412"/>
      <c r="M32" s="413"/>
      <c r="N32" s="138"/>
      <c r="O32" s="390">
        <f t="shared" si="2"/>
      </c>
      <c r="P32" s="150"/>
      <c r="Q32" s="151"/>
      <c r="R32" s="247"/>
      <c r="S32" s="152"/>
      <c r="T32" s="247"/>
      <c r="U32" s="242"/>
      <c r="V32" s="237"/>
      <c r="W32" s="247"/>
      <c r="X32" s="152"/>
      <c r="Y32" s="247"/>
      <c r="Z32" s="152"/>
      <c r="AA32" s="252"/>
      <c r="AB32" s="394"/>
      <c r="AC32" s="138"/>
      <c r="AD32" s="298">
        <f t="shared" si="3"/>
      </c>
      <c r="AE32" s="172"/>
      <c r="AF32" s="291"/>
      <c r="AG32" s="137"/>
      <c r="AH32" s="257"/>
      <c r="AI32" s="311"/>
      <c r="AJ32" s="261"/>
      <c r="AK32" s="152"/>
      <c r="AL32" s="266"/>
      <c r="AM32" s="152"/>
      <c r="AN32" s="266"/>
      <c r="AO32" s="230"/>
      <c r="AP32" s="174"/>
      <c r="AQ32" s="346"/>
      <c r="AR32" s="346"/>
      <c r="AS32" s="346"/>
      <c r="AT32" s="346"/>
      <c r="AU32" s="346"/>
      <c r="AV32" s="346"/>
    </row>
    <row r="33" spans="1:48" ht="17.25">
      <c r="A33" s="385">
        <v>31</v>
      </c>
      <c r="B33" s="206"/>
      <c r="C33" s="207"/>
      <c r="D33" s="207"/>
      <c r="E33" s="414"/>
      <c r="F33" s="401"/>
      <c r="G33" s="415"/>
      <c r="H33" s="416"/>
      <c r="I33" s="416"/>
      <c r="J33" s="416"/>
      <c r="K33" s="416"/>
      <c r="L33" s="416"/>
      <c r="M33" s="417"/>
      <c r="N33" s="140"/>
      <c r="O33" s="391">
        <f t="shared" si="2"/>
      </c>
      <c r="P33" s="155"/>
      <c r="Q33" s="156"/>
      <c r="R33" s="248"/>
      <c r="S33" s="157"/>
      <c r="T33" s="248"/>
      <c r="U33" s="243"/>
      <c r="V33" s="238"/>
      <c r="W33" s="248"/>
      <c r="X33" s="157"/>
      <c r="Y33" s="248"/>
      <c r="Z33" s="157"/>
      <c r="AA33" s="253"/>
      <c r="AB33" s="394"/>
      <c r="AC33" s="140"/>
      <c r="AD33" s="299">
        <f t="shared" si="3"/>
      </c>
      <c r="AE33" s="175"/>
      <c r="AF33" s="292"/>
      <c r="AG33" s="139"/>
      <c r="AH33" s="258"/>
      <c r="AI33" s="312"/>
      <c r="AJ33" s="262"/>
      <c r="AK33" s="157"/>
      <c r="AL33" s="267"/>
      <c r="AM33" s="157"/>
      <c r="AN33" s="267"/>
      <c r="AO33" s="231"/>
      <c r="AP33" s="177"/>
      <c r="AQ33" s="346"/>
      <c r="AR33" s="346"/>
      <c r="AS33" s="346"/>
      <c r="AT33" s="346"/>
      <c r="AU33" s="346"/>
      <c r="AV33" s="346"/>
    </row>
    <row r="34" spans="1:48" ht="17.25">
      <c r="A34" s="385">
        <v>32</v>
      </c>
      <c r="B34" s="206"/>
      <c r="C34" s="207"/>
      <c r="D34" s="207"/>
      <c r="E34" s="418"/>
      <c r="F34" s="401"/>
      <c r="G34" s="406"/>
      <c r="H34" s="407"/>
      <c r="I34" s="407"/>
      <c r="J34" s="407"/>
      <c r="K34" s="407"/>
      <c r="L34" s="407"/>
      <c r="M34" s="408"/>
      <c r="N34" s="136"/>
      <c r="O34" s="389">
        <f t="shared" si="2"/>
      </c>
      <c r="P34" s="145"/>
      <c r="Q34" s="146"/>
      <c r="R34" s="246"/>
      <c r="S34" s="147"/>
      <c r="T34" s="246"/>
      <c r="U34" s="241"/>
      <c r="V34" s="236"/>
      <c r="W34" s="246"/>
      <c r="X34" s="147"/>
      <c r="Y34" s="246"/>
      <c r="Z34" s="147"/>
      <c r="AA34" s="251"/>
      <c r="AB34" s="394"/>
      <c r="AC34" s="136"/>
      <c r="AD34" s="297">
        <f t="shared" si="3"/>
      </c>
      <c r="AE34" s="169"/>
      <c r="AF34" s="290"/>
      <c r="AG34" s="135"/>
      <c r="AH34" s="256"/>
      <c r="AI34" s="310"/>
      <c r="AJ34" s="260"/>
      <c r="AK34" s="147"/>
      <c r="AL34" s="265"/>
      <c r="AM34" s="147"/>
      <c r="AN34" s="265"/>
      <c r="AO34" s="229"/>
      <c r="AP34" s="171"/>
      <c r="AQ34" s="346"/>
      <c r="AR34" s="346"/>
      <c r="AS34" s="346"/>
      <c r="AT34" s="346"/>
      <c r="AU34" s="346"/>
      <c r="AV34" s="346"/>
    </row>
    <row r="35" spans="1:48" ht="17.25">
      <c r="A35" s="385">
        <v>33</v>
      </c>
      <c r="B35" s="206"/>
      <c r="C35" s="207"/>
      <c r="D35" s="207"/>
      <c r="E35" s="418"/>
      <c r="F35" s="401"/>
      <c r="G35" s="406"/>
      <c r="H35" s="407"/>
      <c r="I35" s="407"/>
      <c r="J35" s="407"/>
      <c r="K35" s="407"/>
      <c r="L35" s="407"/>
      <c r="M35" s="408"/>
      <c r="N35" s="136"/>
      <c r="O35" s="389">
        <f t="shared" si="2"/>
      </c>
      <c r="P35" s="145"/>
      <c r="Q35" s="146"/>
      <c r="R35" s="246"/>
      <c r="S35" s="147"/>
      <c r="T35" s="246"/>
      <c r="U35" s="241"/>
      <c r="V35" s="236"/>
      <c r="W35" s="246"/>
      <c r="X35" s="147"/>
      <c r="Y35" s="246"/>
      <c r="Z35" s="147"/>
      <c r="AA35" s="251"/>
      <c r="AB35" s="394"/>
      <c r="AC35" s="136"/>
      <c r="AD35" s="297">
        <f t="shared" si="3"/>
      </c>
      <c r="AE35" s="169"/>
      <c r="AF35" s="290"/>
      <c r="AG35" s="135"/>
      <c r="AH35" s="256"/>
      <c r="AI35" s="310"/>
      <c r="AJ35" s="260"/>
      <c r="AK35" s="147"/>
      <c r="AL35" s="265"/>
      <c r="AM35" s="147"/>
      <c r="AN35" s="265"/>
      <c r="AO35" s="229"/>
      <c r="AP35" s="171"/>
      <c r="AQ35" s="346"/>
      <c r="AR35" s="346"/>
      <c r="AS35" s="346"/>
      <c r="AT35" s="346"/>
      <c r="AU35" s="346"/>
      <c r="AV35" s="346"/>
    </row>
    <row r="36" spans="1:48" ht="17.25">
      <c r="A36" s="385">
        <v>34</v>
      </c>
      <c r="B36" s="206"/>
      <c r="C36" s="207"/>
      <c r="D36" s="207"/>
      <c r="E36" s="418"/>
      <c r="F36" s="401"/>
      <c r="G36" s="406"/>
      <c r="H36" s="407"/>
      <c r="I36" s="407"/>
      <c r="J36" s="407"/>
      <c r="K36" s="407"/>
      <c r="L36" s="407"/>
      <c r="M36" s="408"/>
      <c r="N36" s="136"/>
      <c r="O36" s="389">
        <f t="shared" si="2"/>
      </c>
      <c r="P36" s="145"/>
      <c r="Q36" s="146"/>
      <c r="R36" s="246"/>
      <c r="S36" s="147"/>
      <c r="T36" s="246"/>
      <c r="U36" s="241"/>
      <c r="V36" s="236"/>
      <c r="W36" s="246"/>
      <c r="X36" s="147"/>
      <c r="Y36" s="246"/>
      <c r="Z36" s="147"/>
      <c r="AA36" s="251"/>
      <c r="AB36" s="394"/>
      <c r="AC36" s="136"/>
      <c r="AD36" s="297">
        <f t="shared" si="3"/>
      </c>
      <c r="AE36" s="169"/>
      <c r="AF36" s="290"/>
      <c r="AG36" s="135"/>
      <c r="AH36" s="256"/>
      <c r="AI36" s="310"/>
      <c r="AJ36" s="260"/>
      <c r="AK36" s="147"/>
      <c r="AL36" s="265"/>
      <c r="AM36" s="147"/>
      <c r="AN36" s="265"/>
      <c r="AO36" s="229"/>
      <c r="AP36" s="171"/>
      <c r="AQ36" s="346"/>
      <c r="AR36" s="346"/>
      <c r="AS36" s="346"/>
      <c r="AT36" s="346"/>
      <c r="AU36" s="346"/>
      <c r="AV36" s="346"/>
    </row>
    <row r="37" spans="1:48" ht="17.25">
      <c r="A37" s="385">
        <v>35</v>
      </c>
      <c r="B37" s="206"/>
      <c r="C37" s="207"/>
      <c r="D37" s="207"/>
      <c r="E37" s="409"/>
      <c r="F37" s="410"/>
      <c r="G37" s="411"/>
      <c r="H37" s="412"/>
      <c r="I37" s="412"/>
      <c r="J37" s="412"/>
      <c r="K37" s="407"/>
      <c r="L37" s="412"/>
      <c r="M37" s="413"/>
      <c r="N37" s="138"/>
      <c r="O37" s="390">
        <f t="shared" si="2"/>
      </c>
      <c r="P37" s="150"/>
      <c r="Q37" s="151"/>
      <c r="R37" s="247"/>
      <c r="S37" s="152"/>
      <c r="T37" s="247"/>
      <c r="U37" s="242"/>
      <c r="V37" s="237"/>
      <c r="W37" s="247"/>
      <c r="X37" s="152"/>
      <c r="Y37" s="247"/>
      <c r="Z37" s="152"/>
      <c r="AA37" s="252"/>
      <c r="AB37" s="394"/>
      <c r="AC37" s="138"/>
      <c r="AD37" s="298">
        <f t="shared" si="3"/>
      </c>
      <c r="AE37" s="172"/>
      <c r="AF37" s="291"/>
      <c r="AG37" s="137"/>
      <c r="AH37" s="257"/>
      <c r="AI37" s="311"/>
      <c r="AJ37" s="261"/>
      <c r="AK37" s="152"/>
      <c r="AL37" s="266"/>
      <c r="AM37" s="152"/>
      <c r="AN37" s="266"/>
      <c r="AO37" s="230"/>
      <c r="AP37" s="174"/>
      <c r="AQ37" s="346"/>
      <c r="AR37" s="346"/>
      <c r="AS37" s="346"/>
      <c r="AT37" s="346"/>
      <c r="AU37" s="346"/>
      <c r="AV37" s="346"/>
    </row>
    <row r="38" spans="1:48" ht="17.25">
      <c r="A38" s="385">
        <v>36</v>
      </c>
      <c r="B38" s="206"/>
      <c r="C38" s="207"/>
      <c r="D38" s="207"/>
      <c r="E38" s="414"/>
      <c r="F38" s="401"/>
      <c r="G38" s="415"/>
      <c r="H38" s="416"/>
      <c r="I38" s="416"/>
      <c r="J38" s="416"/>
      <c r="K38" s="416"/>
      <c r="L38" s="416"/>
      <c r="M38" s="417"/>
      <c r="N38" s="140"/>
      <c r="O38" s="391">
        <f t="shared" si="2"/>
      </c>
      <c r="P38" s="155"/>
      <c r="Q38" s="156"/>
      <c r="R38" s="248"/>
      <c r="S38" s="157"/>
      <c r="T38" s="248"/>
      <c r="U38" s="243"/>
      <c r="V38" s="238"/>
      <c r="W38" s="248"/>
      <c r="X38" s="157"/>
      <c r="Y38" s="248"/>
      <c r="Z38" s="157"/>
      <c r="AA38" s="253"/>
      <c r="AB38" s="394"/>
      <c r="AC38" s="140"/>
      <c r="AD38" s="299">
        <f t="shared" si="3"/>
      </c>
      <c r="AE38" s="175"/>
      <c r="AF38" s="292"/>
      <c r="AG38" s="139"/>
      <c r="AH38" s="258"/>
      <c r="AI38" s="312"/>
      <c r="AJ38" s="262"/>
      <c r="AK38" s="157"/>
      <c r="AL38" s="267"/>
      <c r="AM38" s="157"/>
      <c r="AN38" s="267"/>
      <c r="AO38" s="231"/>
      <c r="AP38" s="177"/>
      <c r="AQ38" s="346"/>
      <c r="AR38" s="346"/>
      <c r="AS38" s="346"/>
      <c r="AT38" s="346"/>
      <c r="AU38" s="346"/>
      <c r="AV38" s="346"/>
    </row>
    <row r="39" spans="1:48" ht="17.25">
      <c r="A39" s="385">
        <v>37</v>
      </c>
      <c r="B39" s="206"/>
      <c r="C39" s="207"/>
      <c r="D39" s="207"/>
      <c r="E39" s="418"/>
      <c r="F39" s="401"/>
      <c r="G39" s="406"/>
      <c r="H39" s="407"/>
      <c r="I39" s="407"/>
      <c r="J39" s="407"/>
      <c r="K39" s="407"/>
      <c r="L39" s="407"/>
      <c r="M39" s="408"/>
      <c r="N39" s="136"/>
      <c r="O39" s="389">
        <f t="shared" si="2"/>
      </c>
      <c r="P39" s="145"/>
      <c r="Q39" s="146"/>
      <c r="R39" s="246"/>
      <c r="S39" s="147"/>
      <c r="T39" s="246"/>
      <c r="U39" s="241"/>
      <c r="V39" s="236"/>
      <c r="W39" s="246"/>
      <c r="X39" s="147"/>
      <c r="Y39" s="246"/>
      <c r="Z39" s="147"/>
      <c r="AA39" s="251"/>
      <c r="AB39" s="394"/>
      <c r="AC39" s="136"/>
      <c r="AD39" s="297">
        <f t="shared" si="3"/>
      </c>
      <c r="AE39" s="169"/>
      <c r="AF39" s="290"/>
      <c r="AG39" s="135"/>
      <c r="AH39" s="256"/>
      <c r="AI39" s="310"/>
      <c r="AJ39" s="260"/>
      <c r="AK39" s="147"/>
      <c r="AL39" s="265"/>
      <c r="AM39" s="147"/>
      <c r="AN39" s="265"/>
      <c r="AO39" s="229"/>
      <c r="AP39" s="171"/>
      <c r="AQ39" s="346"/>
      <c r="AR39" s="346"/>
      <c r="AS39" s="346"/>
      <c r="AT39" s="346"/>
      <c r="AU39" s="346"/>
      <c r="AV39" s="346"/>
    </row>
    <row r="40" spans="1:48" ht="17.25">
      <c r="A40" s="385">
        <v>38</v>
      </c>
      <c r="B40" s="206"/>
      <c r="C40" s="207"/>
      <c r="D40" s="207"/>
      <c r="E40" s="418"/>
      <c r="F40" s="401"/>
      <c r="G40" s="406"/>
      <c r="H40" s="407"/>
      <c r="I40" s="407"/>
      <c r="J40" s="407"/>
      <c r="K40" s="407"/>
      <c r="L40" s="407"/>
      <c r="M40" s="408"/>
      <c r="N40" s="136"/>
      <c r="O40" s="389">
        <f t="shared" si="2"/>
      </c>
      <c r="P40" s="145"/>
      <c r="Q40" s="146"/>
      <c r="R40" s="246"/>
      <c r="S40" s="147"/>
      <c r="T40" s="246"/>
      <c r="U40" s="241"/>
      <c r="V40" s="236"/>
      <c r="W40" s="246"/>
      <c r="X40" s="147"/>
      <c r="Y40" s="246"/>
      <c r="Z40" s="147"/>
      <c r="AA40" s="251"/>
      <c r="AB40" s="394"/>
      <c r="AC40" s="136"/>
      <c r="AD40" s="297">
        <f t="shared" si="3"/>
      </c>
      <c r="AE40" s="169"/>
      <c r="AF40" s="290"/>
      <c r="AG40" s="135"/>
      <c r="AH40" s="256"/>
      <c r="AI40" s="310"/>
      <c r="AJ40" s="260"/>
      <c r="AK40" s="147"/>
      <c r="AL40" s="265"/>
      <c r="AM40" s="147"/>
      <c r="AN40" s="265"/>
      <c r="AO40" s="229"/>
      <c r="AP40" s="171"/>
      <c r="AQ40" s="346"/>
      <c r="AR40" s="346"/>
      <c r="AS40" s="346"/>
      <c r="AT40" s="346"/>
      <c r="AU40" s="346"/>
      <c r="AV40" s="346"/>
    </row>
    <row r="41" spans="1:48" ht="17.25">
      <c r="A41" s="385">
        <v>39</v>
      </c>
      <c r="B41" s="206"/>
      <c r="C41" s="207"/>
      <c r="D41" s="207"/>
      <c r="E41" s="418"/>
      <c r="F41" s="401"/>
      <c r="G41" s="406"/>
      <c r="H41" s="407"/>
      <c r="I41" s="407"/>
      <c r="J41" s="407"/>
      <c r="K41" s="407"/>
      <c r="L41" s="407"/>
      <c r="M41" s="408"/>
      <c r="N41" s="136"/>
      <c r="O41" s="389">
        <f t="shared" si="2"/>
      </c>
      <c r="P41" s="145"/>
      <c r="Q41" s="146"/>
      <c r="R41" s="246"/>
      <c r="S41" s="147"/>
      <c r="T41" s="246"/>
      <c r="U41" s="241"/>
      <c r="V41" s="236"/>
      <c r="W41" s="246"/>
      <c r="X41" s="147"/>
      <c r="Y41" s="246"/>
      <c r="Z41" s="147"/>
      <c r="AA41" s="251"/>
      <c r="AB41" s="394"/>
      <c r="AC41" s="136"/>
      <c r="AD41" s="297">
        <f t="shared" si="3"/>
      </c>
      <c r="AE41" s="169"/>
      <c r="AF41" s="290"/>
      <c r="AG41" s="135"/>
      <c r="AH41" s="256"/>
      <c r="AI41" s="310"/>
      <c r="AJ41" s="260"/>
      <c r="AK41" s="147"/>
      <c r="AL41" s="265"/>
      <c r="AM41" s="147"/>
      <c r="AN41" s="265"/>
      <c r="AO41" s="229"/>
      <c r="AP41" s="171"/>
      <c r="AQ41" s="346"/>
      <c r="AR41" s="346"/>
      <c r="AS41" s="346"/>
      <c r="AT41" s="346"/>
      <c r="AU41" s="346"/>
      <c r="AV41" s="346"/>
    </row>
    <row r="42" spans="1:48" ht="17.25">
      <c r="A42" s="385">
        <v>40</v>
      </c>
      <c r="B42" s="206"/>
      <c r="C42" s="207"/>
      <c r="D42" s="207"/>
      <c r="E42" s="409"/>
      <c r="F42" s="410"/>
      <c r="G42" s="411"/>
      <c r="H42" s="412"/>
      <c r="I42" s="412"/>
      <c r="J42" s="412"/>
      <c r="K42" s="407"/>
      <c r="L42" s="412"/>
      <c r="M42" s="413"/>
      <c r="N42" s="138"/>
      <c r="O42" s="390">
        <f t="shared" si="2"/>
      </c>
      <c r="P42" s="150"/>
      <c r="Q42" s="151"/>
      <c r="R42" s="247"/>
      <c r="S42" s="152"/>
      <c r="T42" s="247"/>
      <c r="U42" s="242"/>
      <c r="V42" s="237"/>
      <c r="W42" s="247"/>
      <c r="X42" s="152"/>
      <c r="Y42" s="247"/>
      <c r="Z42" s="152"/>
      <c r="AA42" s="252"/>
      <c r="AB42" s="394"/>
      <c r="AC42" s="138"/>
      <c r="AD42" s="298">
        <f t="shared" si="3"/>
      </c>
      <c r="AE42" s="172"/>
      <c r="AF42" s="291"/>
      <c r="AG42" s="137"/>
      <c r="AH42" s="257"/>
      <c r="AI42" s="311"/>
      <c r="AJ42" s="261"/>
      <c r="AK42" s="152"/>
      <c r="AL42" s="266"/>
      <c r="AM42" s="152"/>
      <c r="AN42" s="266"/>
      <c r="AO42" s="230"/>
      <c r="AP42" s="174"/>
      <c r="AQ42" s="346"/>
      <c r="AR42" s="346"/>
      <c r="AS42" s="346"/>
      <c r="AT42" s="346"/>
      <c r="AU42" s="346"/>
      <c r="AV42" s="346"/>
    </row>
    <row r="43" spans="1:48" ht="17.25">
      <c r="A43" s="385">
        <v>41</v>
      </c>
      <c r="B43" s="206"/>
      <c r="C43" s="207"/>
      <c r="D43" s="207"/>
      <c r="E43" s="414"/>
      <c r="F43" s="401"/>
      <c r="G43" s="415"/>
      <c r="H43" s="416"/>
      <c r="I43" s="416"/>
      <c r="J43" s="416"/>
      <c r="K43" s="416"/>
      <c r="L43" s="416"/>
      <c r="M43" s="417"/>
      <c r="N43" s="140"/>
      <c r="O43" s="391">
        <f t="shared" si="2"/>
      </c>
      <c r="P43" s="155"/>
      <c r="Q43" s="156"/>
      <c r="R43" s="248"/>
      <c r="S43" s="157"/>
      <c r="T43" s="248"/>
      <c r="U43" s="243"/>
      <c r="V43" s="238"/>
      <c r="W43" s="248"/>
      <c r="X43" s="157"/>
      <c r="Y43" s="248"/>
      <c r="Z43" s="157"/>
      <c r="AA43" s="253"/>
      <c r="AB43" s="394"/>
      <c r="AC43" s="140"/>
      <c r="AD43" s="299">
        <f t="shared" si="3"/>
      </c>
      <c r="AE43" s="175"/>
      <c r="AF43" s="292"/>
      <c r="AG43" s="139"/>
      <c r="AH43" s="258"/>
      <c r="AI43" s="312"/>
      <c r="AJ43" s="262"/>
      <c r="AK43" s="157"/>
      <c r="AL43" s="267"/>
      <c r="AM43" s="157"/>
      <c r="AN43" s="267"/>
      <c r="AO43" s="231"/>
      <c r="AP43" s="177"/>
      <c r="AQ43" s="346"/>
      <c r="AR43" s="346"/>
      <c r="AS43" s="346"/>
      <c r="AT43" s="346"/>
      <c r="AU43" s="346"/>
      <c r="AV43" s="346"/>
    </row>
    <row r="44" spans="1:48" ht="17.25">
      <c r="A44" s="385">
        <v>42</v>
      </c>
      <c r="B44" s="206"/>
      <c r="C44" s="207"/>
      <c r="D44" s="207"/>
      <c r="E44" s="418"/>
      <c r="F44" s="401"/>
      <c r="G44" s="406"/>
      <c r="H44" s="407"/>
      <c r="I44" s="407"/>
      <c r="J44" s="407"/>
      <c r="K44" s="407"/>
      <c r="L44" s="407"/>
      <c r="M44" s="408"/>
      <c r="N44" s="136"/>
      <c r="O44" s="389">
        <f t="shared" si="2"/>
      </c>
      <c r="P44" s="145"/>
      <c r="Q44" s="146"/>
      <c r="R44" s="246"/>
      <c r="S44" s="147"/>
      <c r="T44" s="246"/>
      <c r="U44" s="241"/>
      <c r="V44" s="236"/>
      <c r="W44" s="246"/>
      <c r="X44" s="147"/>
      <c r="Y44" s="246"/>
      <c r="Z44" s="147"/>
      <c r="AA44" s="251"/>
      <c r="AB44" s="394"/>
      <c r="AC44" s="136"/>
      <c r="AD44" s="297">
        <f t="shared" si="3"/>
      </c>
      <c r="AE44" s="169"/>
      <c r="AF44" s="290"/>
      <c r="AG44" s="135"/>
      <c r="AH44" s="256"/>
      <c r="AI44" s="310"/>
      <c r="AJ44" s="260"/>
      <c r="AK44" s="147"/>
      <c r="AL44" s="265"/>
      <c r="AM44" s="147"/>
      <c r="AN44" s="265"/>
      <c r="AO44" s="229"/>
      <c r="AP44" s="171"/>
      <c r="AQ44" s="346"/>
      <c r="AR44" s="346"/>
      <c r="AS44" s="346"/>
      <c r="AT44" s="346"/>
      <c r="AU44" s="346"/>
      <c r="AV44" s="346"/>
    </row>
    <row r="45" spans="1:48" ht="17.25">
      <c r="A45" s="385">
        <v>43</v>
      </c>
      <c r="B45" s="206"/>
      <c r="C45" s="207"/>
      <c r="D45" s="207"/>
      <c r="E45" s="418"/>
      <c r="F45" s="401"/>
      <c r="G45" s="406"/>
      <c r="H45" s="407"/>
      <c r="I45" s="407"/>
      <c r="J45" s="407"/>
      <c r="K45" s="407"/>
      <c r="L45" s="407"/>
      <c r="M45" s="408"/>
      <c r="N45" s="136"/>
      <c r="O45" s="389">
        <f t="shared" si="2"/>
      </c>
      <c r="P45" s="145"/>
      <c r="Q45" s="146"/>
      <c r="R45" s="246"/>
      <c r="S45" s="147"/>
      <c r="T45" s="246"/>
      <c r="U45" s="241"/>
      <c r="V45" s="236"/>
      <c r="W45" s="246"/>
      <c r="X45" s="147"/>
      <c r="Y45" s="246"/>
      <c r="Z45" s="147"/>
      <c r="AA45" s="251"/>
      <c r="AB45" s="394"/>
      <c r="AC45" s="136"/>
      <c r="AD45" s="297">
        <f t="shared" si="3"/>
      </c>
      <c r="AE45" s="169"/>
      <c r="AF45" s="290"/>
      <c r="AG45" s="135"/>
      <c r="AH45" s="256"/>
      <c r="AI45" s="310"/>
      <c r="AJ45" s="260"/>
      <c r="AK45" s="147"/>
      <c r="AL45" s="265"/>
      <c r="AM45" s="147"/>
      <c r="AN45" s="265"/>
      <c r="AO45" s="229"/>
      <c r="AP45" s="171"/>
      <c r="AQ45" s="346"/>
      <c r="AR45" s="346"/>
      <c r="AS45" s="346"/>
      <c r="AT45" s="346"/>
      <c r="AU45" s="346"/>
      <c r="AV45" s="346"/>
    </row>
    <row r="46" spans="1:48" ht="17.25">
      <c r="A46" s="385">
        <v>44</v>
      </c>
      <c r="B46" s="206"/>
      <c r="C46" s="207"/>
      <c r="D46" s="207"/>
      <c r="E46" s="418"/>
      <c r="F46" s="401"/>
      <c r="G46" s="406"/>
      <c r="H46" s="407"/>
      <c r="I46" s="407"/>
      <c r="J46" s="407"/>
      <c r="K46" s="407"/>
      <c r="L46" s="407"/>
      <c r="M46" s="408"/>
      <c r="N46" s="136"/>
      <c r="O46" s="389">
        <f t="shared" si="2"/>
      </c>
      <c r="P46" s="145"/>
      <c r="Q46" s="146"/>
      <c r="R46" s="246"/>
      <c r="S46" s="147"/>
      <c r="T46" s="246"/>
      <c r="U46" s="241"/>
      <c r="V46" s="236"/>
      <c r="W46" s="246"/>
      <c r="X46" s="147"/>
      <c r="Y46" s="246"/>
      <c r="Z46" s="147"/>
      <c r="AA46" s="251"/>
      <c r="AB46" s="394"/>
      <c r="AC46" s="136"/>
      <c r="AD46" s="297">
        <f t="shared" si="3"/>
      </c>
      <c r="AE46" s="169"/>
      <c r="AF46" s="290"/>
      <c r="AG46" s="135"/>
      <c r="AH46" s="256"/>
      <c r="AI46" s="310"/>
      <c r="AJ46" s="260"/>
      <c r="AK46" s="147"/>
      <c r="AL46" s="265"/>
      <c r="AM46" s="147"/>
      <c r="AN46" s="265"/>
      <c r="AO46" s="229"/>
      <c r="AP46" s="171"/>
      <c r="AQ46" s="346"/>
      <c r="AR46" s="346"/>
      <c r="AS46" s="346"/>
      <c r="AT46" s="346"/>
      <c r="AU46" s="346"/>
      <c r="AV46" s="346"/>
    </row>
    <row r="47" spans="1:48" ht="17.25">
      <c r="A47" s="385">
        <v>45</v>
      </c>
      <c r="B47" s="206"/>
      <c r="C47" s="207"/>
      <c r="D47" s="207"/>
      <c r="E47" s="409"/>
      <c r="F47" s="410"/>
      <c r="G47" s="411"/>
      <c r="H47" s="412"/>
      <c r="I47" s="412"/>
      <c r="J47" s="412"/>
      <c r="K47" s="407"/>
      <c r="L47" s="412"/>
      <c r="M47" s="413"/>
      <c r="N47" s="138"/>
      <c r="O47" s="390">
        <f t="shared" si="2"/>
      </c>
      <c r="P47" s="150"/>
      <c r="Q47" s="151"/>
      <c r="R47" s="247"/>
      <c r="S47" s="152"/>
      <c r="T47" s="247"/>
      <c r="U47" s="242"/>
      <c r="V47" s="237"/>
      <c r="W47" s="247"/>
      <c r="X47" s="152"/>
      <c r="Y47" s="247"/>
      <c r="Z47" s="152"/>
      <c r="AA47" s="252"/>
      <c r="AB47" s="394"/>
      <c r="AC47" s="138"/>
      <c r="AD47" s="298">
        <f t="shared" si="3"/>
      </c>
      <c r="AE47" s="172"/>
      <c r="AF47" s="291"/>
      <c r="AG47" s="137"/>
      <c r="AH47" s="257"/>
      <c r="AI47" s="311"/>
      <c r="AJ47" s="261"/>
      <c r="AK47" s="152"/>
      <c r="AL47" s="266"/>
      <c r="AM47" s="152"/>
      <c r="AN47" s="266"/>
      <c r="AO47" s="230"/>
      <c r="AP47" s="174"/>
      <c r="AQ47" s="346"/>
      <c r="AR47" s="346"/>
      <c r="AS47" s="346"/>
      <c r="AT47" s="346"/>
      <c r="AU47" s="346"/>
      <c r="AV47" s="346"/>
    </row>
    <row r="48" spans="1:48" ht="17.25">
      <c r="A48" s="385">
        <v>46</v>
      </c>
      <c r="B48" s="206"/>
      <c r="C48" s="207"/>
      <c r="D48" s="207"/>
      <c r="E48" s="414"/>
      <c r="F48" s="401"/>
      <c r="G48" s="415"/>
      <c r="H48" s="416"/>
      <c r="I48" s="416"/>
      <c r="J48" s="416"/>
      <c r="K48" s="416"/>
      <c r="L48" s="416"/>
      <c r="M48" s="417"/>
      <c r="N48" s="140"/>
      <c r="O48" s="391">
        <f t="shared" si="2"/>
      </c>
      <c r="P48" s="155"/>
      <c r="Q48" s="156"/>
      <c r="R48" s="248"/>
      <c r="S48" s="157"/>
      <c r="T48" s="248"/>
      <c r="U48" s="243"/>
      <c r="V48" s="238"/>
      <c r="W48" s="248"/>
      <c r="X48" s="157"/>
      <c r="Y48" s="248"/>
      <c r="Z48" s="157"/>
      <c r="AA48" s="253"/>
      <c r="AB48" s="394"/>
      <c r="AC48" s="140"/>
      <c r="AD48" s="299">
        <f t="shared" si="3"/>
      </c>
      <c r="AE48" s="175"/>
      <c r="AF48" s="292"/>
      <c r="AG48" s="139"/>
      <c r="AH48" s="258"/>
      <c r="AI48" s="312"/>
      <c r="AJ48" s="262"/>
      <c r="AK48" s="157"/>
      <c r="AL48" s="267"/>
      <c r="AM48" s="157"/>
      <c r="AN48" s="267"/>
      <c r="AO48" s="231"/>
      <c r="AP48" s="177"/>
      <c r="AQ48" s="346"/>
      <c r="AR48" s="346"/>
      <c r="AS48" s="346"/>
      <c r="AT48" s="346"/>
      <c r="AU48" s="346"/>
      <c r="AV48" s="346"/>
    </row>
    <row r="49" spans="1:48" ht="17.25">
      <c r="A49" s="385">
        <v>47</v>
      </c>
      <c r="B49" s="206"/>
      <c r="C49" s="207"/>
      <c r="D49" s="207"/>
      <c r="E49" s="418"/>
      <c r="F49" s="401"/>
      <c r="G49" s="406"/>
      <c r="H49" s="407"/>
      <c r="I49" s="407"/>
      <c r="J49" s="407"/>
      <c r="K49" s="407"/>
      <c r="L49" s="407"/>
      <c r="M49" s="408"/>
      <c r="N49" s="136"/>
      <c r="O49" s="389">
        <f t="shared" si="2"/>
      </c>
      <c r="P49" s="145"/>
      <c r="Q49" s="146"/>
      <c r="R49" s="246"/>
      <c r="S49" s="147"/>
      <c r="T49" s="246"/>
      <c r="U49" s="241"/>
      <c r="V49" s="236"/>
      <c r="W49" s="246"/>
      <c r="X49" s="147"/>
      <c r="Y49" s="246"/>
      <c r="Z49" s="147"/>
      <c r="AA49" s="251"/>
      <c r="AB49" s="394"/>
      <c r="AC49" s="136"/>
      <c r="AD49" s="297">
        <f t="shared" si="3"/>
      </c>
      <c r="AE49" s="169"/>
      <c r="AF49" s="290"/>
      <c r="AG49" s="135"/>
      <c r="AH49" s="256"/>
      <c r="AI49" s="310"/>
      <c r="AJ49" s="260"/>
      <c r="AK49" s="147"/>
      <c r="AL49" s="265"/>
      <c r="AM49" s="147"/>
      <c r="AN49" s="265"/>
      <c r="AO49" s="229"/>
      <c r="AP49" s="171"/>
      <c r="AQ49" s="346"/>
      <c r="AR49" s="346"/>
      <c r="AS49" s="346"/>
      <c r="AT49" s="346"/>
      <c r="AU49" s="346"/>
      <c r="AV49" s="346"/>
    </row>
    <row r="50" spans="1:48" ht="17.25">
      <c r="A50" s="385">
        <v>48</v>
      </c>
      <c r="B50" s="206"/>
      <c r="C50" s="207"/>
      <c r="D50" s="207"/>
      <c r="E50" s="418"/>
      <c r="F50" s="401"/>
      <c r="G50" s="406"/>
      <c r="H50" s="407"/>
      <c r="I50" s="407"/>
      <c r="J50" s="407"/>
      <c r="K50" s="407"/>
      <c r="L50" s="407"/>
      <c r="M50" s="408"/>
      <c r="N50" s="136"/>
      <c r="O50" s="389">
        <f t="shared" si="2"/>
      </c>
      <c r="P50" s="145"/>
      <c r="Q50" s="146"/>
      <c r="R50" s="246"/>
      <c r="S50" s="147"/>
      <c r="T50" s="246"/>
      <c r="U50" s="241"/>
      <c r="V50" s="236"/>
      <c r="W50" s="246"/>
      <c r="X50" s="147"/>
      <c r="Y50" s="246"/>
      <c r="Z50" s="147"/>
      <c r="AA50" s="251"/>
      <c r="AB50" s="394"/>
      <c r="AC50" s="136"/>
      <c r="AD50" s="297">
        <f t="shared" si="3"/>
      </c>
      <c r="AE50" s="169"/>
      <c r="AF50" s="290"/>
      <c r="AG50" s="135"/>
      <c r="AH50" s="256"/>
      <c r="AI50" s="310"/>
      <c r="AJ50" s="260"/>
      <c r="AK50" s="147"/>
      <c r="AL50" s="265"/>
      <c r="AM50" s="147"/>
      <c r="AN50" s="265"/>
      <c r="AO50" s="229"/>
      <c r="AP50" s="171"/>
      <c r="AQ50" s="346"/>
      <c r="AR50" s="346"/>
      <c r="AS50" s="346"/>
      <c r="AT50" s="346"/>
      <c r="AU50" s="346"/>
      <c r="AV50" s="346"/>
    </row>
    <row r="51" spans="1:48" ht="17.25">
      <c r="A51" s="385">
        <v>49</v>
      </c>
      <c r="B51" s="206"/>
      <c r="C51" s="207"/>
      <c r="D51" s="207"/>
      <c r="E51" s="418"/>
      <c r="F51" s="401"/>
      <c r="G51" s="406"/>
      <c r="H51" s="407"/>
      <c r="I51" s="407"/>
      <c r="J51" s="407"/>
      <c r="K51" s="407"/>
      <c r="L51" s="407"/>
      <c r="M51" s="408"/>
      <c r="N51" s="136"/>
      <c r="O51" s="389">
        <f t="shared" si="2"/>
      </c>
      <c r="P51" s="145"/>
      <c r="Q51" s="146"/>
      <c r="R51" s="246"/>
      <c r="S51" s="147"/>
      <c r="T51" s="246"/>
      <c r="U51" s="241"/>
      <c r="V51" s="236"/>
      <c r="W51" s="246"/>
      <c r="X51" s="147"/>
      <c r="Y51" s="246"/>
      <c r="Z51" s="147"/>
      <c r="AA51" s="251"/>
      <c r="AB51" s="394"/>
      <c r="AC51" s="136"/>
      <c r="AD51" s="297">
        <f t="shared" si="3"/>
      </c>
      <c r="AE51" s="169"/>
      <c r="AF51" s="290"/>
      <c r="AG51" s="135"/>
      <c r="AH51" s="256"/>
      <c r="AI51" s="310"/>
      <c r="AJ51" s="260"/>
      <c r="AK51" s="147"/>
      <c r="AL51" s="265"/>
      <c r="AM51" s="147"/>
      <c r="AN51" s="265"/>
      <c r="AO51" s="229"/>
      <c r="AP51" s="171"/>
      <c r="AQ51" s="346"/>
      <c r="AR51" s="346"/>
      <c r="AS51" s="346"/>
      <c r="AT51" s="346"/>
      <c r="AU51" s="346"/>
      <c r="AV51" s="346"/>
    </row>
    <row r="52" spans="1:48" ht="17.25">
      <c r="A52" s="385">
        <v>50</v>
      </c>
      <c r="B52" s="206"/>
      <c r="C52" s="207"/>
      <c r="D52" s="207"/>
      <c r="E52" s="409"/>
      <c r="F52" s="410"/>
      <c r="G52" s="411"/>
      <c r="H52" s="412"/>
      <c r="I52" s="412"/>
      <c r="J52" s="412"/>
      <c r="K52" s="407"/>
      <c r="L52" s="412"/>
      <c r="M52" s="413"/>
      <c r="N52" s="138"/>
      <c r="O52" s="390">
        <f t="shared" si="2"/>
      </c>
      <c r="P52" s="150"/>
      <c r="Q52" s="151"/>
      <c r="R52" s="247"/>
      <c r="S52" s="152"/>
      <c r="T52" s="247"/>
      <c r="U52" s="242"/>
      <c r="V52" s="237"/>
      <c r="W52" s="247"/>
      <c r="X52" s="152"/>
      <c r="Y52" s="247"/>
      <c r="Z52" s="152"/>
      <c r="AA52" s="252"/>
      <c r="AB52" s="394"/>
      <c r="AC52" s="138"/>
      <c r="AD52" s="298">
        <f t="shared" si="3"/>
      </c>
      <c r="AE52" s="172"/>
      <c r="AF52" s="291"/>
      <c r="AG52" s="137"/>
      <c r="AH52" s="257"/>
      <c r="AI52" s="311"/>
      <c r="AJ52" s="261"/>
      <c r="AK52" s="152"/>
      <c r="AL52" s="266"/>
      <c r="AM52" s="152"/>
      <c r="AN52" s="266"/>
      <c r="AO52" s="230"/>
      <c r="AP52" s="174"/>
      <c r="AQ52" s="346"/>
      <c r="AR52" s="346"/>
      <c r="AS52" s="346"/>
      <c r="AT52" s="346"/>
      <c r="AU52" s="346"/>
      <c r="AV52" s="346"/>
    </row>
    <row r="53" spans="1:48" ht="17.25">
      <c r="A53" s="385">
        <v>51</v>
      </c>
      <c r="B53" s="206"/>
      <c r="C53" s="207"/>
      <c r="D53" s="207"/>
      <c r="E53" s="414"/>
      <c r="F53" s="401"/>
      <c r="G53" s="415"/>
      <c r="H53" s="416"/>
      <c r="I53" s="416"/>
      <c r="J53" s="416"/>
      <c r="K53" s="416"/>
      <c r="L53" s="416"/>
      <c r="M53" s="417"/>
      <c r="N53" s="140"/>
      <c r="O53" s="391">
        <f t="shared" si="2"/>
      </c>
      <c r="P53" s="155"/>
      <c r="Q53" s="156"/>
      <c r="R53" s="248"/>
      <c r="S53" s="157"/>
      <c r="T53" s="248"/>
      <c r="U53" s="243"/>
      <c r="V53" s="238"/>
      <c r="W53" s="248"/>
      <c r="X53" s="157"/>
      <c r="Y53" s="248"/>
      <c r="Z53" s="157"/>
      <c r="AA53" s="253"/>
      <c r="AB53" s="394"/>
      <c r="AC53" s="140"/>
      <c r="AD53" s="299">
        <f t="shared" si="3"/>
      </c>
      <c r="AE53" s="175"/>
      <c r="AF53" s="292"/>
      <c r="AG53" s="139"/>
      <c r="AH53" s="258"/>
      <c r="AI53" s="312"/>
      <c r="AJ53" s="262"/>
      <c r="AK53" s="157"/>
      <c r="AL53" s="267"/>
      <c r="AM53" s="157"/>
      <c r="AN53" s="267"/>
      <c r="AO53" s="231"/>
      <c r="AP53" s="177"/>
      <c r="AQ53" s="346"/>
      <c r="AR53" s="346"/>
      <c r="AS53" s="346"/>
      <c r="AT53" s="346"/>
      <c r="AU53" s="346"/>
      <c r="AV53" s="346"/>
    </row>
    <row r="54" spans="1:48" ht="17.25">
      <c r="A54" s="385">
        <v>52</v>
      </c>
      <c r="B54" s="206"/>
      <c r="C54" s="207"/>
      <c r="D54" s="207"/>
      <c r="E54" s="418"/>
      <c r="F54" s="401"/>
      <c r="G54" s="406"/>
      <c r="H54" s="407"/>
      <c r="I54" s="407"/>
      <c r="J54" s="407"/>
      <c r="K54" s="407"/>
      <c r="L54" s="407"/>
      <c r="M54" s="408"/>
      <c r="N54" s="136"/>
      <c r="O54" s="389">
        <f t="shared" si="2"/>
      </c>
      <c r="P54" s="145"/>
      <c r="Q54" s="146"/>
      <c r="R54" s="246"/>
      <c r="S54" s="147"/>
      <c r="T54" s="246"/>
      <c r="U54" s="241"/>
      <c r="V54" s="236"/>
      <c r="W54" s="246"/>
      <c r="X54" s="147"/>
      <c r="Y54" s="246"/>
      <c r="Z54" s="147"/>
      <c r="AA54" s="251"/>
      <c r="AB54" s="394"/>
      <c r="AC54" s="136"/>
      <c r="AD54" s="297">
        <f t="shared" si="3"/>
      </c>
      <c r="AE54" s="169"/>
      <c r="AF54" s="290"/>
      <c r="AG54" s="135"/>
      <c r="AH54" s="256"/>
      <c r="AI54" s="310"/>
      <c r="AJ54" s="260"/>
      <c r="AK54" s="147"/>
      <c r="AL54" s="265"/>
      <c r="AM54" s="147"/>
      <c r="AN54" s="265"/>
      <c r="AO54" s="229"/>
      <c r="AP54" s="171"/>
      <c r="AQ54" s="346"/>
      <c r="AR54" s="346"/>
      <c r="AS54" s="346"/>
      <c r="AT54" s="346"/>
      <c r="AU54" s="346"/>
      <c r="AV54" s="346"/>
    </row>
    <row r="55" spans="1:48" ht="17.25">
      <c r="A55" s="385">
        <v>53</v>
      </c>
      <c r="B55" s="206"/>
      <c r="C55" s="207"/>
      <c r="D55" s="207"/>
      <c r="E55" s="418"/>
      <c r="F55" s="401"/>
      <c r="G55" s="406"/>
      <c r="H55" s="407"/>
      <c r="I55" s="407"/>
      <c r="J55" s="407"/>
      <c r="K55" s="407"/>
      <c r="L55" s="407"/>
      <c r="M55" s="408"/>
      <c r="N55" s="136"/>
      <c r="O55" s="389">
        <f t="shared" si="2"/>
      </c>
      <c r="P55" s="145"/>
      <c r="Q55" s="146"/>
      <c r="R55" s="246"/>
      <c r="S55" s="147"/>
      <c r="T55" s="246"/>
      <c r="U55" s="241"/>
      <c r="V55" s="236"/>
      <c r="W55" s="246"/>
      <c r="X55" s="147"/>
      <c r="Y55" s="246"/>
      <c r="Z55" s="147"/>
      <c r="AA55" s="251"/>
      <c r="AB55" s="394"/>
      <c r="AC55" s="136"/>
      <c r="AD55" s="297">
        <f t="shared" si="3"/>
      </c>
      <c r="AE55" s="169"/>
      <c r="AF55" s="290"/>
      <c r="AG55" s="135"/>
      <c r="AH55" s="256"/>
      <c r="AI55" s="310"/>
      <c r="AJ55" s="260"/>
      <c r="AK55" s="147"/>
      <c r="AL55" s="265"/>
      <c r="AM55" s="147"/>
      <c r="AN55" s="265"/>
      <c r="AO55" s="229"/>
      <c r="AP55" s="171"/>
      <c r="AQ55" s="346"/>
      <c r="AR55" s="346"/>
      <c r="AS55" s="346"/>
      <c r="AT55" s="346"/>
      <c r="AU55" s="346"/>
      <c r="AV55" s="346"/>
    </row>
    <row r="56" spans="1:48" ht="17.25">
      <c r="A56" s="385">
        <v>54</v>
      </c>
      <c r="B56" s="206"/>
      <c r="C56" s="207"/>
      <c r="D56" s="207"/>
      <c r="E56" s="418"/>
      <c r="F56" s="401"/>
      <c r="G56" s="406"/>
      <c r="H56" s="407"/>
      <c r="I56" s="407"/>
      <c r="J56" s="407"/>
      <c r="K56" s="407"/>
      <c r="L56" s="407"/>
      <c r="M56" s="408"/>
      <c r="N56" s="136"/>
      <c r="O56" s="389">
        <f t="shared" si="2"/>
      </c>
      <c r="P56" s="145"/>
      <c r="Q56" s="146"/>
      <c r="R56" s="246"/>
      <c r="S56" s="147"/>
      <c r="T56" s="246"/>
      <c r="U56" s="241"/>
      <c r="V56" s="236"/>
      <c r="W56" s="246"/>
      <c r="X56" s="147"/>
      <c r="Y56" s="246"/>
      <c r="Z56" s="147"/>
      <c r="AA56" s="251"/>
      <c r="AB56" s="394"/>
      <c r="AC56" s="136"/>
      <c r="AD56" s="297">
        <f t="shared" si="3"/>
      </c>
      <c r="AE56" s="169"/>
      <c r="AF56" s="290"/>
      <c r="AG56" s="135"/>
      <c r="AH56" s="256"/>
      <c r="AI56" s="310"/>
      <c r="AJ56" s="260"/>
      <c r="AK56" s="147"/>
      <c r="AL56" s="265"/>
      <c r="AM56" s="147"/>
      <c r="AN56" s="265"/>
      <c r="AO56" s="229"/>
      <c r="AP56" s="171"/>
      <c r="AQ56" s="346"/>
      <c r="AR56" s="346"/>
      <c r="AS56" s="346"/>
      <c r="AT56" s="346"/>
      <c r="AU56" s="346"/>
      <c r="AV56" s="346"/>
    </row>
    <row r="57" spans="1:48" ht="17.25">
      <c r="A57" s="385">
        <v>55</v>
      </c>
      <c r="B57" s="206"/>
      <c r="C57" s="207"/>
      <c r="D57" s="207"/>
      <c r="E57" s="409"/>
      <c r="F57" s="410"/>
      <c r="G57" s="411"/>
      <c r="H57" s="412"/>
      <c r="I57" s="412"/>
      <c r="J57" s="412"/>
      <c r="K57" s="407"/>
      <c r="L57" s="412"/>
      <c r="M57" s="413"/>
      <c r="N57" s="138"/>
      <c r="O57" s="390">
        <f t="shared" si="2"/>
      </c>
      <c r="P57" s="150"/>
      <c r="Q57" s="151"/>
      <c r="R57" s="247"/>
      <c r="S57" s="152"/>
      <c r="T57" s="247"/>
      <c r="U57" s="242"/>
      <c r="V57" s="237"/>
      <c r="W57" s="247"/>
      <c r="X57" s="152"/>
      <c r="Y57" s="247"/>
      <c r="Z57" s="152"/>
      <c r="AA57" s="252"/>
      <c r="AB57" s="394"/>
      <c r="AC57" s="138"/>
      <c r="AD57" s="298">
        <f t="shared" si="3"/>
      </c>
      <c r="AE57" s="172"/>
      <c r="AF57" s="291"/>
      <c r="AG57" s="137"/>
      <c r="AH57" s="257"/>
      <c r="AI57" s="311"/>
      <c r="AJ57" s="261"/>
      <c r="AK57" s="152"/>
      <c r="AL57" s="266"/>
      <c r="AM57" s="152"/>
      <c r="AN57" s="266"/>
      <c r="AO57" s="230"/>
      <c r="AP57" s="174"/>
      <c r="AQ57" s="346"/>
      <c r="AR57" s="346"/>
      <c r="AS57" s="346"/>
      <c r="AT57" s="346"/>
      <c r="AU57" s="346"/>
      <c r="AV57" s="346"/>
    </row>
    <row r="58" spans="1:48" ht="17.25">
      <c r="A58" s="385">
        <v>56</v>
      </c>
      <c r="B58" s="206"/>
      <c r="C58" s="207"/>
      <c r="D58" s="207"/>
      <c r="E58" s="414"/>
      <c r="F58" s="401"/>
      <c r="G58" s="415"/>
      <c r="H58" s="416"/>
      <c r="I58" s="416"/>
      <c r="J58" s="416"/>
      <c r="K58" s="416"/>
      <c r="L58" s="416"/>
      <c r="M58" s="417"/>
      <c r="N58" s="140"/>
      <c r="O58" s="391">
        <f t="shared" si="2"/>
      </c>
      <c r="P58" s="155"/>
      <c r="Q58" s="156"/>
      <c r="R58" s="248"/>
      <c r="S58" s="157"/>
      <c r="T58" s="248"/>
      <c r="U58" s="243"/>
      <c r="V58" s="238"/>
      <c r="W58" s="248"/>
      <c r="X58" s="157"/>
      <c r="Y58" s="248"/>
      <c r="Z58" s="157"/>
      <c r="AA58" s="253"/>
      <c r="AB58" s="394"/>
      <c r="AC58" s="140"/>
      <c r="AD58" s="299">
        <f t="shared" si="3"/>
      </c>
      <c r="AE58" s="175"/>
      <c r="AF58" s="292"/>
      <c r="AG58" s="139"/>
      <c r="AH58" s="258"/>
      <c r="AI58" s="312"/>
      <c r="AJ58" s="262"/>
      <c r="AK58" s="157"/>
      <c r="AL58" s="267"/>
      <c r="AM58" s="157"/>
      <c r="AN58" s="267"/>
      <c r="AO58" s="231"/>
      <c r="AP58" s="177"/>
      <c r="AQ58" s="346"/>
      <c r="AR58" s="346"/>
      <c r="AS58" s="346"/>
      <c r="AT58" s="346"/>
      <c r="AU58" s="346"/>
      <c r="AV58" s="346"/>
    </row>
    <row r="59" spans="1:48" ht="17.25">
      <c r="A59" s="385">
        <v>57</v>
      </c>
      <c r="B59" s="206"/>
      <c r="C59" s="207"/>
      <c r="D59" s="207"/>
      <c r="E59" s="418"/>
      <c r="F59" s="401"/>
      <c r="G59" s="406"/>
      <c r="H59" s="407"/>
      <c r="I59" s="407"/>
      <c r="J59" s="407"/>
      <c r="K59" s="407"/>
      <c r="L59" s="407"/>
      <c r="M59" s="408"/>
      <c r="N59" s="136"/>
      <c r="O59" s="389">
        <f t="shared" si="2"/>
      </c>
      <c r="P59" s="145"/>
      <c r="Q59" s="146"/>
      <c r="R59" s="246"/>
      <c r="S59" s="147"/>
      <c r="T59" s="246"/>
      <c r="U59" s="241"/>
      <c r="V59" s="236"/>
      <c r="W59" s="246"/>
      <c r="X59" s="147"/>
      <c r="Y59" s="246"/>
      <c r="Z59" s="147"/>
      <c r="AA59" s="251"/>
      <c r="AB59" s="394"/>
      <c r="AC59" s="136"/>
      <c r="AD59" s="297">
        <f t="shared" si="3"/>
      </c>
      <c r="AE59" s="169"/>
      <c r="AF59" s="290"/>
      <c r="AG59" s="135"/>
      <c r="AH59" s="256"/>
      <c r="AI59" s="310"/>
      <c r="AJ59" s="260"/>
      <c r="AK59" s="147"/>
      <c r="AL59" s="265"/>
      <c r="AM59" s="147"/>
      <c r="AN59" s="265"/>
      <c r="AO59" s="229"/>
      <c r="AP59" s="171"/>
      <c r="AQ59" s="346"/>
      <c r="AR59" s="346"/>
      <c r="AS59" s="346"/>
      <c r="AT59" s="346"/>
      <c r="AU59" s="346"/>
      <c r="AV59" s="346"/>
    </row>
    <row r="60" spans="1:48" ht="17.25">
      <c r="A60" s="385">
        <v>58</v>
      </c>
      <c r="B60" s="206"/>
      <c r="C60" s="207"/>
      <c r="D60" s="207"/>
      <c r="E60" s="418"/>
      <c r="F60" s="401"/>
      <c r="G60" s="406"/>
      <c r="H60" s="407"/>
      <c r="I60" s="407"/>
      <c r="J60" s="407"/>
      <c r="K60" s="407"/>
      <c r="L60" s="407"/>
      <c r="M60" s="408"/>
      <c r="N60" s="136"/>
      <c r="O60" s="389">
        <f t="shared" si="2"/>
      </c>
      <c r="P60" s="145"/>
      <c r="Q60" s="146"/>
      <c r="R60" s="246"/>
      <c r="S60" s="147"/>
      <c r="T60" s="246"/>
      <c r="U60" s="241"/>
      <c r="V60" s="236"/>
      <c r="W60" s="246"/>
      <c r="X60" s="147"/>
      <c r="Y60" s="246"/>
      <c r="Z60" s="147"/>
      <c r="AA60" s="251"/>
      <c r="AB60" s="394"/>
      <c r="AC60" s="136"/>
      <c r="AD60" s="297">
        <f t="shared" si="3"/>
      </c>
      <c r="AE60" s="169"/>
      <c r="AF60" s="290"/>
      <c r="AG60" s="135"/>
      <c r="AH60" s="256"/>
      <c r="AI60" s="310"/>
      <c r="AJ60" s="260"/>
      <c r="AK60" s="147"/>
      <c r="AL60" s="265"/>
      <c r="AM60" s="147"/>
      <c r="AN60" s="265"/>
      <c r="AO60" s="229"/>
      <c r="AP60" s="171"/>
      <c r="AQ60" s="346"/>
      <c r="AR60" s="346"/>
      <c r="AS60" s="346"/>
      <c r="AT60" s="346"/>
      <c r="AU60" s="346"/>
      <c r="AV60" s="346"/>
    </row>
    <row r="61" spans="1:48" ht="17.25">
      <c r="A61" s="385">
        <v>59</v>
      </c>
      <c r="B61" s="206"/>
      <c r="C61" s="207"/>
      <c r="D61" s="207"/>
      <c r="E61" s="418"/>
      <c r="F61" s="401"/>
      <c r="G61" s="406"/>
      <c r="H61" s="407"/>
      <c r="I61" s="407"/>
      <c r="J61" s="407"/>
      <c r="K61" s="407"/>
      <c r="L61" s="407"/>
      <c r="M61" s="408"/>
      <c r="N61" s="136"/>
      <c r="O61" s="389">
        <f t="shared" si="2"/>
      </c>
      <c r="P61" s="145"/>
      <c r="Q61" s="146"/>
      <c r="R61" s="246"/>
      <c r="S61" s="147"/>
      <c r="T61" s="246"/>
      <c r="U61" s="241"/>
      <c r="V61" s="236"/>
      <c r="W61" s="246"/>
      <c r="X61" s="147"/>
      <c r="Y61" s="246"/>
      <c r="Z61" s="147"/>
      <c r="AA61" s="251"/>
      <c r="AB61" s="394"/>
      <c r="AC61" s="136"/>
      <c r="AD61" s="297">
        <f t="shared" si="3"/>
      </c>
      <c r="AE61" s="169"/>
      <c r="AF61" s="290"/>
      <c r="AG61" s="135"/>
      <c r="AH61" s="256"/>
      <c r="AI61" s="310"/>
      <c r="AJ61" s="260"/>
      <c r="AK61" s="147"/>
      <c r="AL61" s="265"/>
      <c r="AM61" s="147"/>
      <c r="AN61" s="265"/>
      <c r="AO61" s="229"/>
      <c r="AP61" s="171"/>
      <c r="AQ61" s="346"/>
      <c r="AR61" s="346"/>
      <c r="AS61" s="346"/>
      <c r="AT61" s="346"/>
      <c r="AU61" s="346"/>
      <c r="AV61" s="346"/>
    </row>
    <row r="62" spans="1:48" ht="17.25">
      <c r="A62" s="385">
        <v>60</v>
      </c>
      <c r="B62" s="206"/>
      <c r="C62" s="207"/>
      <c r="D62" s="207"/>
      <c r="E62" s="409"/>
      <c r="F62" s="410"/>
      <c r="G62" s="411"/>
      <c r="H62" s="412"/>
      <c r="I62" s="412"/>
      <c r="J62" s="412"/>
      <c r="K62" s="407"/>
      <c r="L62" s="412"/>
      <c r="M62" s="413"/>
      <c r="N62" s="138"/>
      <c r="O62" s="390">
        <f t="shared" si="2"/>
      </c>
      <c r="P62" s="150"/>
      <c r="Q62" s="151"/>
      <c r="R62" s="247"/>
      <c r="S62" s="152"/>
      <c r="T62" s="247"/>
      <c r="U62" s="242"/>
      <c r="V62" s="237"/>
      <c r="W62" s="247"/>
      <c r="X62" s="152"/>
      <c r="Y62" s="247"/>
      <c r="Z62" s="152"/>
      <c r="AA62" s="252"/>
      <c r="AB62" s="394"/>
      <c r="AC62" s="138"/>
      <c r="AD62" s="298">
        <f t="shared" si="3"/>
      </c>
      <c r="AE62" s="172"/>
      <c r="AF62" s="291"/>
      <c r="AG62" s="137"/>
      <c r="AH62" s="257"/>
      <c r="AI62" s="311"/>
      <c r="AJ62" s="261"/>
      <c r="AK62" s="152"/>
      <c r="AL62" s="266"/>
      <c r="AM62" s="152"/>
      <c r="AN62" s="266"/>
      <c r="AO62" s="230"/>
      <c r="AP62" s="174"/>
      <c r="AQ62" s="346"/>
      <c r="AR62" s="346"/>
      <c r="AS62" s="346"/>
      <c r="AT62" s="346"/>
      <c r="AU62" s="346"/>
      <c r="AV62" s="346"/>
    </row>
    <row r="63" spans="1:48" ht="17.25">
      <c r="A63" s="385">
        <v>61</v>
      </c>
      <c r="B63" s="206"/>
      <c r="C63" s="207"/>
      <c r="D63" s="207"/>
      <c r="E63" s="414"/>
      <c r="F63" s="401"/>
      <c r="G63" s="415"/>
      <c r="H63" s="416"/>
      <c r="I63" s="416"/>
      <c r="J63" s="416"/>
      <c r="K63" s="416"/>
      <c r="L63" s="416"/>
      <c r="M63" s="417"/>
      <c r="N63" s="140"/>
      <c r="O63" s="391">
        <f t="shared" si="2"/>
      </c>
      <c r="P63" s="155"/>
      <c r="Q63" s="156"/>
      <c r="R63" s="248"/>
      <c r="S63" s="157"/>
      <c r="T63" s="248"/>
      <c r="U63" s="243"/>
      <c r="V63" s="238"/>
      <c r="W63" s="248"/>
      <c r="X63" s="157"/>
      <c r="Y63" s="248"/>
      <c r="Z63" s="157"/>
      <c r="AA63" s="253"/>
      <c r="AB63" s="394"/>
      <c r="AC63" s="140"/>
      <c r="AD63" s="299">
        <f t="shared" si="3"/>
      </c>
      <c r="AE63" s="175"/>
      <c r="AF63" s="292"/>
      <c r="AG63" s="139"/>
      <c r="AH63" s="258"/>
      <c r="AI63" s="312"/>
      <c r="AJ63" s="262"/>
      <c r="AK63" s="157"/>
      <c r="AL63" s="267"/>
      <c r="AM63" s="157"/>
      <c r="AN63" s="267"/>
      <c r="AO63" s="231"/>
      <c r="AP63" s="177"/>
      <c r="AQ63" s="346"/>
      <c r="AR63" s="346"/>
      <c r="AS63" s="346"/>
      <c r="AT63" s="346"/>
      <c r="AU63" s="346"/>
      <c r="AV63" s="346"/>
    </row>
    <row r="64" spans="1:48" ht="17.25">
      <c r="A64" s="385">
        <v>62</v>
      </c>
      <c r="B64" s="206"/>
      <c r="C64" s="207"/>
      <c r="D64" s="207"/>
      <c r="E64" s="418"/>
      <c r="F64" s="401"/>
      <c r="G64" s="406"/>
      <c r="H64" s="407"/>
      <c r="I64" s="407"/>
      <c r="J64" s="407"/>
      <c r="K64" s="407"/>
      <c r="L64" s="407"/>
      <c r="M64" s="408"/>
      <c r="N64" s="136"/>
      <c r="O64" s="389">
        <f t="shared" si="2"/>
      </c>
      <c r="P64" s="145"/>
      <c r="Q64" s="146"/>
      <c r="R64" s="246"/>
      <c r="S64" s="147"/>
      <c r="T64" s="246"/>
      <c r="U64" s="241"/>
      <c r="V64" s="236"/>
      <c r="W64" s="246"/>
      <c r="X64" s="147"/>
      <c r="Y64" s="246"/>
      <c r="Z64" s="147"/>
      <c r="AA64" s="251"/>
      <c r="AB64" s="394"/>
      <c r="AC64" s="136"/>
      <c r="AD64" s="297">
        <f t="shared" si="3"/>
      </c>
      <c r="AE64" s="169"/>
      <c r="AF64" s="290"/>
      <c r="AG64" s="135"/>
      <c r="AH64" s="256"/>
      <c r="AI64" s="310"/>
      <c r="AJ64" s="260"/>
      <c r="AK64" s="147"/>
      <c r="AL64" s="265"/>
      <c r="AM64" s="147"/>
      <c r="AN64" s="265"/>
      <c r="AO64" s="229"/>
      <c r="AP64" s="171"/>
      <c r="AQ64" s="346"/>
      <c r="AR64" s="346"/>
      <c r="AS64" s="346"/>
      <c r="AT64" s="346"/>
      <c r="AU64" s="346"/>
      <c r="AV64" s="346"/>
    </row>
    <row r="65" spans="1:48" ht="17.25">
      <c r="A65" s="385">
        <v>63</v>
      </c>
      <c r="B65" s="206"/>
      <c r="C65" s="207"/>
      <c r="D65" s="207"/>
      <c r="E65" s="418"/>
      <c r="F65" s="401"/>
      <c r="G65" s="406"/>
      <c r="H65" s="407"/>
      <c r="I65" s="407"/>
      <c r="J65" s="407"/>
      <c r="K65" s="407"/>
      <c r="L65" s="407"/>
      <c r="M65" s="408"/>
      <c r="N65" s="136"/>
      <c r="O65" s="389">
        <f t="shared" si="2"/>
      </c>
      <c r="P65" s="145"/>
      <c r="Q65" s="146"/>
      <c r="R65" s="246"/>
      <c r="S65" s="147"/>
      <c r="T65" s="246"/>
      <c r="U65" s="241"/>
      <c r="V65" s="236"/>
      <c r="W65" s="246"/>
      <c r="X65" s="147"/>
      <c r="Y65" s="246"/>
      <c r="Z65" s="147"/>
      <c r="AA65" s="251"/>
      <c r="AB65" s="394"/>
      <c r="AC65" s="136"/>
      <c r="AD65" s="297">
        <f t="shared" si="3"/>
      </c>
      <c r="AE65" s="169"/>
      <c r="AF65" s="290"/>
      <c r="AG65" s="135"/>
      <c r="AH65" s="256"/>
      <c r="AI65" s="310"/>
      <c r="AJ65" s="260"/>
      <c r="AK65" s="147"/>
      <c r="AL65" s="265"/>
      <c r="AM65" s="147"/>
      <c r="AN65" s="265"/>
      <c r="AO65" s="229"/>
      <c r="AP65" s="171"/>
      <c r="AQ65" s="346"/>
      <c r="AR65" s="346"/>
      <c r="AS65" s="346"/>
      <c r="AT65" s="346"/>
      <c r="AU65" s="346"/>
      <c r="AV65" s="346"/>
    </row>
    <row r="66" spans="1:48" ht="17.25">
      <c r="A66" s="385">
        <v>64</v>
      </c>
      <c r="B66" s="206"/>
      <c r="C66" s="207"/>
      <c r="D66" s="207"/>
      <c r="E66" s="418"/>
      <c r="F66" s="401"/>
      <c r="G66" s="406"/>
      <c r="H66" s="407"/>
      <c r="I66" s="407"/>
      <c r="J66" s="407"/>
      <c r="K66" s="407"/>
      <c r="L66" s="407"/>
      <c r="M66" s="408"/>
      <c r="N66" s="136"/>
      <c r="O66" s="389">
        <f t="shared" si="2"/>
      </c>
      <c r="P66" s="145"/>
      <c r="Q66" s="146"/>
      <c r="R66" s="246"/>
      <c r="S66" s="147"/>
      <c r="T66" s="246"/>
      <c r="U66" s="241"/>
      <c r="V66" s="236"/>
      <c r="W66" s="246"/>
      <c r="X66" s="147"/>
      <c r="Y66" s="246"/>
      <c r="Z66" s="147"/>
      <c r="AA66" s="251"/>
      <c r="AB66" s="394"/>
      <c r="AC66" s="136"/>
      <c r="AD66" s="297">
        <f t="shared" si="3"/>
      </c>
      <c r="AE66" s="169"/>
      <c r="AF66" s="290"/>
      <c r="AG66" s="135"/>
      <c r="AH66" s="256"/>
      <c r="AI66" s="310"/>
      <c r="AJ66" s="260"/>
      <c r="AK66" s="147"/>
      <c r="AL66" s="265"/>
      <c r="AM66" s="147"/>
      <c r="AN66" s="265"/>
      <c r="AO66" s="229"/>
      <c r="AP66" s="171"/>
      <c r="AQ66" s="346"/>
      <c r="AR66" s="346"/>
      <c r="AS66" s="346"/>
      <c r="AT66" s="346"/>
      <c r="AU66" s="346"/>
      <c r="AV66" s="346"/>
    </row>
    <row r="67" spans="1:48" ht="17.25">
      <c r="A67" s="385">
        <v>65</v>
      </c>
      <c r="B67" s="206"/>
      <c r="C67" s="207"/>
      <c r="D67" s="207"/>
      <c r="E67" s="409"/>
      <c r="F67" s="410"/>
      <c r="G67" s="411"/>
      <c r="H67" s="412"/>
      <c r="I67" s="412"/>
      <c r="J67" s="412"/>
      <c r="K67" s="407"/>
      <c r="L67" s="412"/>
      <c r="M67" s="413"/>
      <c r="N67" s="138"/>
      <c r="O67" s="390">
        <f t="shared" si="2"/>
      </c>
      <c r="P67" s="150"/>
      <c r="Q67" s="151"/>
      <c r="R67" s="247"/>
      <c r="S67" s="152"/>
      <c r="T67" s="247"/>
      <c r="U67" s="242"/>
      <c r="V67" s="237"/>
      <c r="W67" s="247"/>
      <c r="X67" s="152"/>
      <c r="Y67" s="247"/>
      <c r="Z67" s="152"/>
      <c r="AA67" s="252"/>
      <c r="AB67" s="394"/>
      <c r="AC67" s="138"/>
      <c r="AD67" s="298">
        <f t="shared" si="3"/>
      </c>
      <c r="AE67" s="172"/>
      <c r="AF67" s="291"/>
      <c r="AG67" s="137"/>
      <c r="AH67" s="257"/>
      <c r="AI67" s="311"/>
      <c r="AJ67" s="261"/>
      <c r="AK67" s="152"/>
      <c r="AL67" s="266"/>
      <c r="AM67" s="152"/>
      <c r="AN67" s="266"/>
      <c r="AO67" s="230"/>
      <c r="AP67" s="174"/>
      <c r="AQ67" s="346"/>
      <c r="AR67" s="346"/>
      <c r="AS67" s="346"/>
      <c r="AT67" s="346"/>
      <c r="AU67" s="346"/>
      <c r="AV67" s="346"/>
    </row>
    <row r="68" spans="1:48" ht="17.25">
      <c r="A68" s="385">
        <v>66</v>
      </c>
      <c r="B68" s="206"/>
      <c r="C68" s="207"/>
      <c r="D68" s="207"/>
      <c r="E68" s="414"/>
      <c r="F68" s="401"/>
      <c r="G68" s="415"/>
      <c r="H68" s="416"/>
      <c r="I68" s="416"/>
      <c r="J68" s="416"/>
      <c r="K68" s="416"/>
      <c r="L68" s="416"/>
      <c r="M68" s="417"/>
      <c r="N68" s="140"/>
      <c r="O68" s="391">
        <f>IF(SUMIF(P68:AA68,1,P$1:AA$1)=0,"",SUMIF(P68:AA68,1,P$1:AA$1))</f>
      </c>
      <c r="P68" s="155"/>
      <c r="Q68" s="156"/>
      <c r="R68" s="248"/>
      <c r="S68" s="157"/>
      <c r="T68" s="248"/>
      <c r="U68" s="243"/>
      <c r="V68" s="238"/>
      <c r="W68" s="248"/>
      <c r="X68" s="157"/>
      <c r="Y68" s="248"/>
      <c r="Z68" s="157"/>
      <c r="AA68" s="253"/>
      <c r="AB68" s="394"/>
      <c r="AC68" s="140"/>
      <c r="AD68" s="299">
        <f>IF(SUMIF(AE68:AO68,1,AE$1:AO$1)=0,"",SUMIF(AE68:AO68,1,AE$1:AO$1))</f>
      </c>
      <c r="AE68" s="175"/>
      <c r="AF68" s="292"/>
      <c r="AG68" s="139"/>
      <c r="AH68" s="258"/>
      <c r="AI68" s="312"/>
      <c r="AJ68" s="262"/>
      <c r="AK68" s="157"/>
      <c r="AL68" s="267"/>
      <c r="AM68" s="157"/>
      <c r="AN68" s="267"/>
      <c r="AO68" s="231"/>
      <c r="AP68" s="177"/>
      <c r="AQ68" s="346"/>
      <c r="AR68" s="346"/>
      <c r="AS68" s="346"/>
      <c r="AT68" s="346"/>
      <c r="AU68" s="346"/>
      <c r="AV68" s="346"/>
    </row>
    <row r="69" spans="1:48" ht="17.25">
      <c r="A69" s="385">
        <v>67</v>
      </c>
      <c r="B69" s="206"/>
      <c r="C69" s="207"/>
      <c r="D69" s="207"/>
      <c r="E69" s="418"/>
      <c r="F69" s="401"/>
      <c r="G69" s="406"/>
      <c r="H69" s="407"/>
      <c r="I69" s="407"/>
      <c r="J69" s="407"/>
      <c r="K69" s="407"/>
      <c r="L69" s="407"/>
      <c r="M69" s="408"/>
      <c r="N69" s="136"/>
      <c r="O69" s="389">
        <f>IF(SUMIF(P69:AA69,1,P$1:AA$1)=0,"",SUMIF(P69:AA69,1,P$1:AA$1))</f>
      </c>
      <c r="P69" s="145"/>
      <c r="Q69" s="146"/>
      <c r="R69" s="246"/>
      <c r="S69" s="147"/>
      <c r="T69" s="246"/>
      <c r="U69" s="241"/>
      <c r="V69" s="236"/>
      <c r="W69" s="246"/>
      <c r="X69" s="147"/>
      <c r="Y69" s="246"/>
      <c r="Z69" s="147"/>
      <c r="AA69" s="251"/>
      <c r="AB69" s="394"/>
      <c r="AC69" s="136"/>
      <c r="AD69" s="297">
        <f>IF(SUMIF(AE69:AO69,1,AE$1:AO$1)=0,"",SUMIF(AE69:AO69,1,AE$1:AO$1))</f>
      </c>
      <c r="AE69" s="169"/>
      <c r="AF69" s="290"/>
      <c r="AG69" s="135"/>
      <c r="AH69" s="256"/>
      <c r="AI69" s="310"/>
      <c r="AJ69" s="260"/>
      <c r="AK69" s="147"/>
      <c r="AL69" s="265"/>
      <c r="AM69" s="147"/>
      <c r="AN69" s="265"/>
      <c r="AO69" s="229"/>
      <c r="AP69" s="171"/>
      <c r="AQ69" s="346"/>
      <c r="AR69" s="346"/>
      <c r="AS69" s="346"/>
      <c r="AT69" s="346"/>
      <c r="AU69" s="346"/>
      <c r="AV69" s="346"/>
    </row>
    <row r="70" spans="1:48" ht="17.25">
      <c r="A70" s="385">
        <v>68</v>
      </c>
      <c r="B70" s="206"/>
      <c r="C70" s="207"/>
      <c r="D70" s="207"/>
      <c r="E70" s="418"/>
      <c r="F70" s="401"/>
      <c r="G70" s="406"/>
      <c r="H70" s="407"/>
      <c r="I70" s="407"/>
      <c r="J70" s="407"/>
      <c r="K70" s="407"/>
      <c r="L70" s="407"/>
      <c r="M70" s="408"/>
      <c r="N70" s="136"/>
      <c r="O70" s="389">
        <f>IF(SUMIF(P70:AA70,1,P$1:AA$1)=0,"",SUMIF(P70:AA70,1,P$1:AA$1))</f>
      </c>
      <c r="P70" s="145"/>
      <c r="Q70" s="146"/>
      <c r="R70" s="246"/>
      <c r="S70" s="147"/>
      <c r="T70" s="246"/>
      <c r="U70" s="241"/>
      <c r="V70" s="236"/>
      <c r="W70" s="246"/>
      <c r="X70" s="147"/>
      <c r="Y70" s="246"/>
      <c r="Z70" s="147"/>
      <c r="AA70" s="251"/>
      <c r="AB70" s="394"/>
      <c r="AC70" s="136"/>
      <c r="AD70" s="297">
        <f>IF(SUMIF(AE70:AO70,1,AE$1:AO$1)=0,"",SUMIF(AE70:AO70,1,AE$1:AO$1))</f>
      </c>
      <c r="AE70" s="169"/>
      <c r="AF70" s="290"/>
      <c r="AG70" s="135"/>
      <c r="AH70" s="256"/>
      <c r="AI70" s="310"/>
      <c r="AJ70" s="260"/>
      <c r="AK70" s="147"/>
      <c r="AL70" s="265"/>
      <c r="AM70" s="147"/>
      <c r="AN70" s="265"/>
      <c r="AO70" s="229"/>
      <c r="AP70" s="171"/>
      <c r="AQ70" s="346"/>
      <c r="AR70" s="346"/>
      <c r="AS70" s="346"/>
      <c r="AT70" s="346"/>
      <c r="AU70" s="346"/>
      <c r="AV70" s="346"/>
    </row>
    <row r="71" spans="1:48" ht="17.25">
      <c r="A71" s="385">
        <v>69</v>
      </c>
      <c r="B71" s="206"/>
      <c r="C71" s="207"/>
      <c r="D71" s="207"/>
      <c r="E71" s="418"/>
      <c r="F71" s="401"/>
      <c r="G71" s="406"/>
      <c r="H71" s="407"/>
      <c r="I71" s="407"/>
      <c r="J71" s="407"/>
      <c r="K71" s="407"/>
      <c r="L71" s="407"/>
      <c r="M71" s="408"/>
      <c r="N71" s="136"/>
      <c r="O71" s="389">
        <f>IF(SUMIF(P71:AA71,1,P$1:AA$1)=0,"",SUMIF(P71:AA71,1,P$1:AA$1))</f>
      </c>
      <c r="P71" s="145"/>
      <c r="Q71" s="146"/>
      <c r="R71" s="246"/>
      <c r="S71" s="147"/>
      <c r="T71" s="246"/>
      <c r="U71" s="241"/>
      <c r="V71" s="236"/>
      <c r="W71" s="246"/>
      <c r="X71" s="147"/>
      <c r="Y71" s="246"/>
      <c r="Z71" s="147"/>
      <c r="AA71" s="251"/>
      <c r="AB71" s="394"/>
      <c r="AC71" s="136"/>
      <c r="AD71" s="297">
        <f>IF(SUMIF(AE71:AO71,1,AE$1:AO$1)=0,"",SUMIF(AE71:AO71,1,AE$1:AO$1))</f>
      </c>
      <c r="AE71" s="169"/>
      <c r="AF71" s="290"/>
      <c r="AG71" s="135"/>
      <c r="AH71" s="256"/>
      <c r="AI71" s="310"/>
      <c r="AJ71" s="260"/>
      <c r="AK71" s="147"/>
      <c r="AL71" s="265"/>
      <c r="AM71" s="147"/>
      <c r="AN71" s="265"/>
      <c r="AO71" s="229"/>
      <c r="AP71" s="171"/>
      <c r="AQ71" s="346"/>
      <c r="AR71" s="346"/>
      <c r="AS71" s="346"/>
      <c r="AT71" s="346"/>
      <c r="AU71" s="346"/>
      <c r="AV71" s="346"/>
    </row>
    <row r="72" spans="1:48" ht="18" thickBot="1">
      <c r="A72" s="385">
        <v>70</v>
      </c>
      <c r="B72" s="206"/>
      <c r="C72" s="207"/>
      <c r="D72" s="207"/>
      <c r="E72" s="409"/>
      <c r="F72" s="410"/>
      <c r="G72" s="411"/>
      <c r="H72" s="412"/>
      <c r="I72" s="412"/>
      <c r="J72" s="412"/>
      <c r="K72" s="407"/>
      <c r="L72" s="412"/>
      <c r="M72" s="413"/>
      <c r="N72" s="138"/>
      <c r="O72" s="390">
        <f>IF(SUMIF(P72:AA72,1,P$1:AA$1)=0,"",SUMIF(P72:AA72,1,P$1:AA$1))</f>
      </c>
      <c r="P72" s="150"/>
      <c r="Q72" s="151"/>
      <c r="R72" s="247"/>
      <c r="S72" s="152"/>
      <c r="T72" s="247"/>
      <c r="U72" s="242"/>
      <c r="V72" s="239"/>
      <c r="W72" s="249"/>
      <c r="X72" s="162"/>
      <c r="Y72" s="249"/>
      <c r="Z72" s="162"/>
      <c r="AA72" s="254"/>
      <c r="AB72" s="394"/>
      <c r="AC72" s="138"/>
      <c r="AD72" s="298">
        <f>IF(SUMIF(AE72:AO72,1,AE$1:AO$1)=0,"",SUMIF(AE72:AO72,1,AE$1:AO$1))</f>
      </c>
      <c r="AE72" s="172"/>
      <c r="AF72" s="291"/>
      <c r="AG72" s="137"/>
      <c r="AH72" s="257"/>
      <c r="AI72" s="311"/>
      <c r="AJ72" s="263"/>
      <c r="AK72" s="162"/>
      <c r="AL72" s="268"/>
      <c r="AM72" s="162"/>
      <c r="AN72" s="268"/>
      <c r="AO72" s="270"/>
      <c r="AP72" s="174"/>
      <c r="AQ72" s="346"/>
      <c r="AR72" s="346"/>
      <c r="AS72" s="346"/>
      <c r="AT72" s="346"/>
      <c r="AU72" s="346"/>
      <c r="AV72" s="346"/>
    </row>
    <row r="73" spans="1:48" ht="17.25">
      <c r="A73" s="385"/>
      <c r="B73" s="206"/>
      <c r="C73" s="207"/>
      <c r="D73" s="207"/>
      <c r="E73" s="414"/>
      <c r="F73" s="419"/>
      <c r="G73" s="415"/>
      <c r="H73" s="416"/>
      <c r="I73" s="416"/>
      <c r="J73" s="416"/>
      <c r="K73" s="416"/>
      <c r="L73" s="416"/>
      <c r="M73" s="417"/>
      <c r="N73" s="140"/>
      <c r="O73" s="391"/>
      <c r="P73" s="155"/>
      <c r="Q73" s="156"/>
      <c r="R73" s="157"/>
      <c r="S73" s="157"/>
      <c r="T73" s="157"/>
      <c r="U73" s="158"/>
      <c r="V73" s="232"/>
      <c r="W73" s="233"/>
      <c r="X73" s="233"/>
      <c r="Y73" s="233"/>
      <c r="Z73" s="233"/>
      <c r="AA73" s="244"/>
      <c r="AB73" s="394"/>
      <c r="AC73" s="140"/>
      <c r="AD73" s="299"/>
      <c r="AE73" s="175"/>
      <c r="AF73" s="176"/>
      <c r="AG73" s="139"/>
      <c r="AH73" s="269"/>
      <c r="AI73" s="313"/>
      <c r="AJ73" s="232"/>
      <c r="AK73" s="233"/>
      <c r="AL73" s="233"/>
      <c r="AM73" s="233"/>
      <c r="AN73" s="233"/>
      <c r="AO73" s="244"/>
      <c r="AP73" s="177"/>
      <c r="AQ73" s="346"/>
      <c r="AR73" s="346"/>
      <c r="AS73" s="346"/>
      <c r="AT73" s="346"/>
      <c r="AU73" s="346"/>
      <c r="AV73" s="346"/>
    </row>
    <row r="74" spans="1:48" ht="17.25">
      <c r="A74" s="385"/>
      <c r="B74" s="206"/>
      <c r="C74" s="207"/>
      <c r="D74" s="207"/>
      <c r="E74" s="418"/>
      <c r="F74" s="419"/>
      <c r="G74" s="406"/>
      <c r="H74" s="407"/>
      <c r="I74" s="407"/>
      <c r="J74" s="407"/>
      <c r="K74" s="407"/>
      <c r="L74" s="407"/>
      <c r="M74" s="408"/>
      <c r="N74" s="136"/>
      <c r="O74" s="389"/>
      <c r="P74" s="145"/>
      <c r="Q74" s="146"/>
      <c r="R74" s="147"/>
      <c r="S74" s="147"/>
      <c r="T74" s="147"/>
      <c r="U74" s="148"/>
      <c r="V74" s="146"/>
      <c r="W74" s="147"/>
      <c r="X74" s="147"/>
      <c r="Y74" s="147"/>
      <c r="Z74" s="147"/>
      <c r="AA74" s="149"/>
      <c r="AB74" s="394"/>
      <c r="AC74" s="136"/>
      <c r="AD74" s="297"/>
      <c r="AE74" s="169"/>
      <c r="AF74" s="170"/>
      <c r="AG74" s="135"/>
      <c r="AH74" s="135"/>
      <c r="AI74" s="314"/>
      <c r="AJ74" s="146"/>
      <c r="AK74" s="147"/>
      <c r="AL74" s="147"/>
      <c r="AM74" s="147"/>
      <c r="AN74" s="147"/>
      <c r="AO74" s="149"/>
      <c r="AP74" s="171"/>
      <c r="AQ74" s="346"/>
      <c r="AR74" s="346"/>
      <c r="AS74" s="346"/>
      <c r="AT74" s="346"/>
      <c r="AU74" s="346"/>
      <c r="AV74" s="346"/>
    </row>
    <row r="75" spans="1:48" ht="17.25">
      <c r="A75" s="385"/>
      <c r="B75" s="206"/>
      <c r="C75" s="207"/>
      <c r="D75" s="207"/>
      <c r="E75" s="418"/>
      <c r="F75" s="419"/>
      <c r="G75" s="406"/>
      <c r="H75" s="407"/>
      <c r="I75" s="407"/>
      <c r="J75" s="407"/>
      <c r="K75" s="407"/>
      <c r="L75" s="407"/>
      <c r="M75" s="408"/>
      <c r="N75" s="136"/>
      <c r="O75" s="389"/>
      <c r="P75" s="145"/>
      <c r="Q75" s="146"/>
      <c r="R75" s="147"/>
      <c r="S75" s="147"/>
      <c r="T75" s="147"/>
      <c r="U75" s="148"/>
      <c r="V75" s="146"/>
      <c r="W75" s="147"/>
      <c r="X75" s="147"/>
      <c r="Y75" s="147"/>
      <c r="Z75" s="147"/>
      <c r="AA75" s="149"/>
      <c r="AB75" s="394"/>
      <c r="AC75" s="136"/>
      <c r="AD75" s="297"/>
      <c r="AE75" s="169"/>
      <c r="AF75" s="170"/>
      <c r="AG75" s="135"/>
      <c r="AH75" s="135"/>
      <c r="AI75" s="314"/>
      <c r="AJ75" s="146"/>
      <c r="AK75" s="147"/>
      <c r="AL75" s="147"/>
      <c r="AM75" s="147"/>
      <c r="AN75" s="147"/>
      <c r="AO75" s="149"/>
      <c r="AP75" s="171"/>
      <c r="AQ75" s="346"/>
      <c r="AR75" s="346"/>
      <c r="AS75" s="346"/>
      <c r="AT75" s="346"/>
      <c r="AU75" s="346"/>
      <c r="AV75" s="346"/>
    </row>
    <row r="76" spans="1:48" ht="17.25">
      <c r="A76" s="385"/>
      <c r="B76" s="206"/>
      <c r="C76" s="207"/>
      <c r="D76" s="207"/>
      <c r="E76" s="418"/>
      <c r="F76" s="419"/>
      <c r="G76" s="406"/>
      <c r="H76" s="407"/>
      <c r="I76" s="407"/>
      <c r="J76" s="407"/>
      <c r="K76" s="407"/>
      <c r="L76" s="407"/>
      <c r="M76" s="408"/>
      <c r="N76" s="136"/>
      <c r="O76" s="389"/>
      <c r="P76" s="145"/>
      <c r="Q76" s="146"/>
      <c r="R76" s="147"/>
      <c r="S76" s="147"/>
      <c r="T76" s="147"/>
      <c r="U76" s="148"/>
      <c r="V76" s="146"/>
      <c r="W76" s="147"/>
      <c r="X76" s="147"/>
      <c r="Y76" s="147"/>
      <c r="Z76" s="147"/>
      <c r="AA76" s="149"/>
      <c r="AB76" s="394"/>
      <c r="AC76" s="136"/>
      <c r="AD76" s="297"/>
      <c r="AE76" s="169"/>
      <c r="AF76" s="170"/>
      <c r="AG76" s="135"/>
      <c r="AH76" s="135"/>
      <c r="AI76" s="314"/>
      <c r="AJ76" s="146"/>
      <c r="AK76" s="147"/>
      <c r="AL76" s="147"/>
      <c r="AM76" s="147"/>
      <c r="AN76" s="147"/>
      <c r="AO76" s="149"/>
      <c r="AP76" s="171"/>
      <c r="AQ76" s="346"/>
      <c r="AR76" s="346"/>
      <c r="AS76" s="346"/>
      <c r="AT76" s="346"/>
      <c r="AU76" s="346"/>
      <c r="AV76" s="346"/>
    </row>
    <row r="77" spans="1:48" ht="17.25">
      <c r="A77" s="385"/>
      <c r="B77" s="206"/>
      <c r="C77" s="207"/>
      <c r="D77" s="207"/>
      <c r="E77" s="409"/>
      <c r="F77" s="420"/>
      <c r="G77" s="411"/>
      <c r="H77" s="412"/>
      <c r="I77" s="412"/>
      <c r="J77" s="412"/>
      <c r="K77" s="407"/>
      <c r="L77" s="412"/>
      <c r="M77" s="413"/>
      <c r="N77" s="138"/>
      <c r="O77" s="390"/>
      <c r="P77" s="150"/>
      <c r="Q77" s="151"/>
      <c r="R77" s="152"/>
      <c r="S77" s="152"/>
      <c r="T77" s="152"/>
      <c r="U77" s="153"/>
      <c r="V77" s="151"/>
      <c r="W77" s="152"/>
      <c r="X77" s="152"/>
      <c r="Y77" s="152"/>
      <c r="Z77" s="152"/>
      <c r="AA77" s="154"/>
      <c r="AB77" s="394"/>
      <c r="AC77" s="138"/>
      <c r="AD77" s="298"/>
      <c r="AE77" s="172"/>
      <c r="AF77" s="173"/>
      <c r="AG77" s="137"/>
      <c r="AH77" s="137"/>
      <c r="AI77" s="315"/>
      <c r="AJ77" s="151"/>
      <c r="AK77" s="152"/>
      <c r="AL77" s="152"/>
      <c r="AM77" s="152"/>
      <c r="AN77" s="152"/>
      <c r="AO77" s="154"/>
      <c r="AP77" s="174"/>
      <c r="AQ77" s="346"/>
      <c r="AR77" s="346"/>
      <c r="AS77" s="346"/>
      <c r="AT77" s="346"/>
      <c r="AU77" s="346"/>
      <c r="AV77" s="346"/>
    </row>
    <row r="78" spans="1:48" ht="17.25">
      <c r="A78" s="385"/>
      <c r="B78" s="206"/>
      <c r="C78" s="207"/>
      <c r="D78" s="207"/>
      <c r="E78" s="414"/>
      <c r="F78" s="419"/>
      <c r="G78" s="415"/>
      <c r="H78" s="416"/>
      <c r="I78" s="416"/>
      <c r="J78" s="416"/>
      <c r="K78" s="416"/>
      <c r="L78" s="416"/>
      <c r="M78" s="417"/>
      <c r="N78" s="140"/>
      <c r="O78" s="391"/>
      <c r="P78" s="155"/>
      <c r="Q78" s="156"/>
      <c r="R78" s="157"/>
      <c r="S78" s="157"/>
      <c r="T78" s="157"/>
      <c r="U78" s="158"/>
      <c r="V78" s="156"/>
      <c r="W78" s="157"/>
      <c r="X78" s="157"/>
      <c r="Y78" s="157"/>
      <c r="Z78" s="157"/>
      <c r="AA78" s="159"/>
      <c r="AB78" s="394"/>
      <c r="AC78" s="140"/>
      <c r="AD78" s="299"/>
      <c r="AE78" s="175"/>
      <c r="AF78" s="176"/>
      <c r="AG78" s="139"/>
      <c r="AH78" s="139"/>
      <c r="AI78" s="313"/>
      <c r="AJ78" s="156"/>
      <c r="AK78" s="157"/>
      <c r="AL78" s="157"/>
      <c r="AM78" s="157"/>
      <c r="AN78" s="157"/>
      <c r="AO78" s="159"/>
      <c r="AP78" s="177"/>
      <c r="AQ78" s="346"/>
      <c r="AR78" s="346"/>
      <c r="AS78" s="346"/>
      <c r="AT78" s="346"/>
      <c r="AU78" s="346"/>
      <c r="AV78" s="346"/>
    </row>
    <row r="79" spans="1:48" ht="17.25">
      <c r="A79" s="385"/>
      <c r="B79" s="206"/>
      <c r="C79" s="207"/>
      <c r="D79" s="207"/>
      <c r="E79" s="418"/>
      <c r="F79" s="419"/>
      <c r="G79" s="406"/>
      <c r="H79" s="407"/>
      <c r="I79" s="407"/>
      <c r="J79" s="407"/>
      <c r="K79" s="407"/>
      <c r="L79" s="407"/>
      <c r="M79" s="408"/>
      <c r="N79" s="136"/>
      <c r="O79" s="389"/>
      <c r="P79" s="145"/>
      <c r="Q79" s="146"/>
      <c r="R79" s="147"/>
      <c r="S79" s="147"/>
      <c r="T79" s="147"/>
      <c r="U79" s="148"/>
      <c r="V79" s="146"/>
      <c r="W79" s="147"/>
      <c r="X79" s="147"/>
      <c r="Y79" s="147"/>
      <c r="Z79" s="147"/>
      <c r="AA79" s="149"/>
      <c r="AB79" s="394"/>
      <c r="AC79" s="136"/>
      <c r="AD79" s="297"/>
      <c r="AE79" s="169"/>
      <c r="AF79" s="170"/>
      <c r="AG79" s="135"/>
      <c r="AH79" s="135"/>
      <c r="AI79" s="314"/>
      <c r="AJ79" s="146"/>
      <c r="AK79" s="147"/>
      <c r="AL79" s="147"/>
      <c r="AM79" s="147"/>
      <c r="AN79" s="147"/>
      <c r="AO79" s="149"/>
      <c r="AP79" s="171"/>
      <c r="AQ79" s="346"/>
      <c r="AR79" s="346"/>
      <c r="AS79" s="346"/>
      <c r="AT79" s="346"/>
      <c r="AU79" s="346"/>
      <c r="AV79" s="346"/>
    </row>
    <row r="80" spans="1:48" ht="17.25">
      <c r="A80" s="385"/>
      <c r="B80" s="206"/>
      <c r="C80" s="207"/>
      <c r="D80" s="207"/>
      <c r="E80" s="418"/>
      <c r="F80" s="419"/>
      <c r="G80" s="406"/>
      <c r="H80" s="407"/>
      <c r="I80" s="407"/>
      <c r="J80" s="407"/>
      <c r="K80" s="407"/>
      <c r="L80" s="407"/>
      <c r="M80" s="408"/>
      <c r="N80" s="136"/>
      <c r="O80" s="389"/>
      <c r="P80" s="145"/>
      <c r="Q80" s="146"/>
      <c r="R80" s="147"/>
      <c r="S80" s="147"/>
      <c r="T80" s="147"/>
      <c r="U80" s="148"/>
      <c r="V80" s="146"/>
      <c r="W80" s="147"/>
      <c r="X80" s="147"/>
      <c r="Y80" s="147"/>
      <c r="Z80" s="147"/>
      <c r="AA80" s="149"/>
      <c r="AB80" s="394"/>
      <c r="AC80" s="136"/>
      <c r="AD80" s="297"/>
      <c r="AE80" s="169"/>
      <c r="AF80" s="170"/>
      <c r="AG80" s="135"/>
      <c r="AH80" s="135"/>
      <c r="AI80" s="314"/>
      <c r="AJ80" s="146"/>
      <c r="AK80" s="147"/>
      <c r="AL80" s="147"/>
      <c r="AM80" s="147"/>
      <c r="AN80" s="147"/>
      <c r="AO80" s="149"/>
      <c r="AP80" s="171"/>
      <c r="AQ80" s="346"/>
      <c r="AR80" s="346"/>
      <c r="AS80" s="346"/>
      <c r="AT80" s="346"/>
      <c r="AU80" s="346"/>
      <c r="AV80" s="346"/>
    </row>
    <row r="81" spans="1:48" ht="17.25">
      <c r="A81" s="385"/>
      <c r="B81" s="206"/>
      <c r="C81" s="207"/>
      <c r="D81" s="207"/>
      <c r="E81" s="418"/>
      <c r="F81" s="419"/>
      <c r="G81" s="406"/>
      <c r="H81" s="407"/>
      <c r="I81" s="407"/>
      <c r="J81" s="407"/>
      <c r="K81" s="407"/>
      <c r="L81" s="407"/>
      <c r="M81" s="408"/>
      <c r="N81" s="136"/>
      <c r="O81" s="389"/>
      <c r="P81" s="145"/>
      <c r="Q81" s="146"/>
      <c r="R81" s="147"/>
      <c r="S81" s="147"/>
      <c r="T81" s="147"/>
      <c r="U81" s="148"/>
      <c r="V81" s="146"/>
      <c r="W81" s="147"/>
      <c r="X81" s="147"/>
      <c r="Y81" s="147"/>
      <c r="Z81" s="147"/>
      <c r="AA81" s="149"/>
      <c r="AB81" s="394"/>
      <c r="AC81" s="136"/>
      <c r="AD81" s="297"/>
      <c r="AE81" s="169"/>
      <c r="AF81" s="170"/>
      <c r="AG81" s="135"/>
      <c r="AH81" s="135"/>
      <c r="AI81" s="314"/>
      <c r="AJ81" s="146"/>
      <c r="AK81" s="147"/>
      <c r="AL81" s="147"/>
      <c r="AM81" s="147"/>
      <c r="AN81" s="147"/>
      <c r="AO81" s="149"/>
      <c r="AP81" s="171"/>
      <c r="AQ81" s="346"/>
      <c r="AR81" s="346"/>
      <c r="AS81" s="346"/>
      <c r="AT81" s="346"/>
      <c r="AU81" s="346"/>
      <c r="AV81" s="346"/>
    </row>
    <row r="82" spans="1:48" ht="17.25">
      <c r="A82" s="385"/>
      <c r="B82" s="206"/>
      <c r="C82" s="207"/>
      <c r="D82" s="207"/>
      <c r="E82" s="409"/>
      <c r="F82" s="420"/>
      <c r="G82" s="411"/>
      <c r="H82" s="412"/>
      <c r="I82" s="412"/>
      <c r="J82" s="412"/>
      <c r="K82" s="407"/>
      <c r="L82" s="412"/>
      <c r="M82" s="413"/>
      <c r="N82" s="138"/>
      <c r="O82" s="390"/>
      <c r="P82" s="150"/>
      <c r="Q82" s="151"/>
      <c r="R82" s="152"/>
      <c r="S82" s="152"/>
      <c r="T82" s="152"/>
      <c r="U82" s="153"/>
      <c r="V82" s="151"/>
      <c r="W82" s="152"/>
      <c r="X82" s="152"/>
      <c r="Y82" s="152"/>
      <c r="Z82" s="152"/>
      <c r="AA82" s="154"/>
      <c r="AB82" s="394"/>
      <c r="AC82" s="138"/>
      <c r="AD82" s="298"/>
      <c r="AE82" s="172"/>
      <c r="AF82" s="173"/>
      <c r="AG82" s="137"/>
      <c r="AH82" s="137"/>
      <c r="AI82" s="315"/>
      <c r="AJ82" s="151"/>
      <c r="AK82" s="152"/>
      <c r="AL82" s="152"/>
      <c r="AM82" s="152"/>
      <c r="AN82" s="152"/>
      <c r="AO82" s="154"/>
      <c r="AP82" s="174"/>
      <c r="AQ82" s="346"/>
      <c r="AR82" s="346"/>
      <c r="AS82" s="346"/>
      <c r="AT82" s="346"/>
      <c r="AU82" s="346"/>
      <c r="AV82" s="346"/>
    </row>
    <row r="83" spans="1:48" ht="17.25">
      <c r="A83" s="385"/>
      <c r="B83" s="206"/>
      <c r="C83" s="207"/>
      <c r="D83" s="207"/>
      <c r="E83" s="414"/>
      <c r="F83" s="419"/>
      <c r="G83" s="415"/>
      <c r="H83" s="416"/>
      <c r="I83" s="416"/>
      <c r="J83" s="416"/>
      <c r="K83" s="416"/>
      <c r="L83" s="416"/>
      <c r="M83" s="417"/>
      <c r="N83" s="140"/>
      <c r="O83" s="391"/>
      <c r="P83" s="155"/>
      <c r="Q83" s="156"/>
      <c r="R83" s="157"/>
      <c r="S83" s="157"/>
      <c r="T83" s="157"/>
      <c r="U83" s="158"/>
      <c r="V83" s="156"/>
      <c r="W83" s="157"/>
      <c r="X83" s="157"/>
      <c r="Y83" s="157"/>
      <c r="Z83" s="157"/>
      <c r="AA83" s="159"/>
      <c r="AB83" s="394"/>
      <c r="AC83" s="140"/>
      <c r="AD83" s="299"/>
      <c r="AE83" s="175"/>
      <c r="AF83" s="176"/>
      <c r="AG83" s="139"/>
      <c r="AH83" s="139"/>
      <c r="AI83" s="313"/>
      <c r="AJ83" s="156"/>
      <c r="AK83" s="157"/>
      <c r="AL83" s="157"/>
      <c r="AM83" s="157"/>
      <c r="AN83" s="157"/>
      <c r="AO83" s="159"/>
      <c r="AP83" s="177"/>
      <c r="AQ83" s="346"/>
      <c r="AR83" s="346"/>
      <c r="AS83" s="346"/>
      <c r="AT83" s="346"/>
      <c r="AU83" s="346"/>
      <c r="AV83" s="346"/>
    </row>
    <row r="84" spans="1:48" ht="17.25">
      <c r="A84" s="385"/>
      <c r="B84" s="206"/>
      <c r="C84" s="207"/>
      <c r="D84" s="207"/>
      <c r="E84" s="418"/>
      <c r="F84" s="419"/>
      <c r="G84" s="406"/>
      <c r="H84" s="407"/>
      <c r="I84" s="407"/>
      <c r="J84" s="407"/>
      <c r="K84" s="407"/>
      <c r="L84" s="407"/>
      <c r="M84" s="408"/>
      <c r="N84" s="136"/>
      <c r="O84" s="389"/>
      <c r="P84" s="145"/>
      <c r="Q84" s="146"/>
      <c r="R84" s="147"/>
      <c r="S84" s="147"/>
      <c r="T84" s="147"/>
      <c r="U84" s="148"/>
      <c r="V84" s="146"/>
      <c r="W84" s="147"/>
      <c r="X84" s="147"/>
      <c r="Y84" s="147"/>
      <c r="Z84" s="147"/>
      <c r="AA84" s="149"/>
      <c r="AB84" s="394"/>
      <c r="AC84" s="136"/>
      <c r="AD84" s="297"/>
      <c r="AE84" s="169"/>
      <c r="AF84" s="170"/>
      <c r="AG84" s="135"/>
      <c r="AH84" s="135"/>
      <c r="AI84" s="314"/>
      <c r="AJ84" s="146"/>
      <c r="AK84" s="147"/>
      <c r="AL84" s="147"/>
      <c r="AM84" s="147"/>
      <c r="AN84" s="147"/>
      <c r="AO84" s="149"/>
      <c r="AP84" s="171"/>
      <c r="AQ84" s="346"/>
      <c r="AR84" s="346"/>
      <c r="AS84" s="346"/>
      <c r="AT84" s="346"/>
      <c r="AU84" s="346"/>
      <c r="AV84" s="346"/>
    </row>
    <row r="85" spans="1:48" ht="17.25">
      <c r="A85" s="385"/>
      <c r="B85" s="206"/>
      <c r="C85" s="207"/>
      <c r="D85" s="207"/>
      <c r="E85" s="418"/>
      <c r="F85" s="419"/>
      <c r="G85" s="406"/>
      <c r="H85" s="407"/>
      <c r="I85" s="407"/>
      <c r="J85" s="407"/>
      <c r="K85" s="407"/>
      <c r="L85" s="407"/>
      <c r="M85" s="408"/>
      <c r="N85" s="136"/>
      <c r="O85" s="389"/>
      <c r="P85" s="145"/>
      <c r="Q85" s="146"/>
      <c r="R85" s="147"/>
      <c r="S85" s="147"/>
      <c r="T85" s="147"/>
      <c r="U85" s="148"/>
      <c r="V85" s="146"/>
      <c r="W85" s="147"/>
      <c r="X85" s="147"/>
      <c r="Y85" s="147"/>
      <c r="Z85" s="147"/>
      <c r="AA85" s="149"/>
      <c r="AB85" s="394"/>
      <c r="AC85" s="136"/>
      <c r="AD85" s="297"/>
      <c r="AE85" s="169"/>
      <c r="AF85" s="170"/>
      <c r="AG85" s="135"/>
      <c r="AH85" s="135"/>
      <c r="AI85" s="314"/>
      <c r="AJ85" s="146"/>
      <c r="AK85" s="147"/>
      <c r="AL85" s="147"/>
      <c r="AM85" s="147"/>
      <c r="AN85" s="147"/>
      <c r="AO85" s="149"/>
      <c r="AP85" s="171"/>
      <c r="AQ85" s="346"/>
      <c r="AR85" s="346"/>
      <c r="AS85" s="346"/>
      <c r="AT85" s="346"/>
      <c r="AU85" s="346"/>
      <c r="AV85" s="346"/>
    </row>
    <row r="86" spans="1:48" ht="17.25">
      <c r="A86" s="385"/>
      <c r="B86" s="206"/>
      <c r="C86" s="207"/>
      <c r="D86" s="207"/>
      <c r="E86" s="418"/>
      <c r="F86" s="419"/>
      <c r="G86" s="406"/>
      <c r="H86" s="407"/>
      <c r="I86" s="407"/>
      <c r="J86" s="407"/>
      <c r="K86" s="407"/>
      <c r="L86" s="407"/>
      <c r="M86" s="408"/>
      <c r="N86" s="136"/>
      <c r="O86" s="389"/>
      <c r="P86" s="145"/>
      <c r="Q86" s="146"/>
      <c r="R86" s="147"/>
      <c r="S86" s="147"/>
      <c r="T86" s="147"/>
      <c r="U86" s="148"/>
      <c r="V86" s="146"/>
      <c r="W86" s="147"/>
      <c r="X86" s="147"/>
      <c r="Y86" s="147"/>
      <c r="Z86" s="147"/>
      <c r="AA86" s="149"/>
      <c r="AB86" s="394"/>
      <c r="AC86" s="136"/>
      <c r="AD86" s="297"/>
      <c r="AE86" s="169"/>
      <c r="AF86" s="170"/>
      <c r="AG86" s="135"/>
      <c r="AH86" s="135"/>
      <c r="AI86" s="314"/>
      <c r="AJ86" s="146"/>
      <c r="AK86" s="147"/>
      <c r="AL86" s="147"/>
      <c r="AM86" s="147"/>
      <c r="AN86" s="147"/>
      <c r="AO86" s="149"/>
      <c r="AP86" s="171"/>
      <c r="AQ86" s="346"/>
      <c r="AR86" s="346"/>
      <c r="AS86" s="346"/>
      <c r="AT86" s="346"/>
      <c r="AU86" s="346"/>
      <c r="AV86" s="346"/>
    </row>
    <row r="87" spans="1:48" ht="17.25">
      <c r="A87" s="385"/>
      <c r="B87" s="206"/>
      <c r="C87" s="207"/>
      <c r="D87" s="207"/>
      <c r="E87" s="409"/>
      <c r="F87" s="420"/>
      <c r="G87" s="411"/>
      <c r="H87" s="412"/>
      <c r="I87" s="412"/>
      <c r="J87" s="412"/>
      <c r="K87" s="407"/>
      <c r="L87" s="412"/>
      <c r="M87" s="413"/>
      <c r="N87" s="138"/>
      <c r="O87" s="390"/>
      <c r="P87" s="150"/>
      <c r="Q87" s="151"/>
      <c r="R87" s="152"/>
      <c r="S87" s="152"/>
      <c r="T87" s="152"/>
      <c r="U87" s="153"/>
      <c r="V87" s="151"/>
      <c r="W87" s="152"/>
      <c r="X87" s="152"/>
      <c r="Y87" s="152"/>
      <c r="Z87" s="152"/>
      <c r="AA87" s="154"/>
      <c r="AB87" s="394"/>
      <c r="AC87" s="138"/>
      <c r="AD87" s="298"/>
      <c r="AE87" s="172"/>
      <c r="AF87" s="173"/>
      <c r="AG87" s="137"/>
      <c r="AH87" s="137"/>
      <c r="AI87" s="315"/>
      <c r="AJ87" s="151"/>
      <c r="AK87" s="152"/>
      <c r="AL87" s="152"/>
      <c r="AM87" s="152"/>
      <c r="AN87" s="152"/>
      <c r="AO87" s="154"/>
      <c r="AP87" s="174"/>
      <c r="AQ87" s="346"/>
      <c r="AR87" s="346"/>
      <c r="AS87" s="346"/>
      <c r="AT87" s="346"/>
      <c r="AU87" s="346"/>
      <c r="AV87" s="346"/>
    </row>
    <row r="88" spans="1:48" ht="17.25">
      <c r="A88" s="385"/>
      <c r="B88" s="206"/>
      <c r="C88" s="207"/>
      <c r="D88" s="207"/>
      <c r="E88" s="414"/>
      <c r="F88" s="419"/>
      <c r="G88" s="415"/>
      <c r="H88" s="416"/>
      <c r="I88" s="416"/>
      <c r="J88" s="416"/>
      <c r="K88" s="416"/>
      <c r="L88" s="416"/>
      <c r="M88" s="417"/>
      <c r="N88" s="140"/>
      <c r="O88" s="391"/>
      <c r="P88" s="155"/>
      <c r="Q88" s="156"/>
      <c r="R88" s="157"/>
      <c r="S88" s="157"/>
      <c r="T88" s="157"/>
      <c r="U88" s="158"/>
      <c r="V88" s="156"/>
      <c r="W88" s="157"/>
      <c r="X88" s="157"/>
      <c r="Y88" s="157"/>
      <c r="Z88" s="157"/>
      <c r="AA88" s="159"/>
      <c r="AB88" s="394"/>
      <c r="AC88" s="140"/>
      <c r="AD88" s="299"/>
      <c r="AE88" s="175"/>
      <c r="AF88" s="176"/>
      <c r="AG88" s="139"/>
      <c r="AH88" s="139"/>
      <c r="AI88" s="313"/>
      <c r="AJ88" s="156"/>
      <c r="AK88" s="157"/>
      <c r="AL88" s="157"/>
      <c r="AM88" s="157"/>
      <c r="AN88" s="157"/>
      <c r="AO88" s="159"/>
      <c r="AP88" s="177"/>
      <c r="AQ88" s="346"/>
      <c r="AR88" s="346"/>
      <c r="AS88" s="346"/>
      <c r="AT88" s="346"/>
      <c r="AU88" s="346"/>
      <c r="AV88" s="346"/>
    </row>
    <row r="89" spans="1:48" ht="17.25">
      <c r="A89" s="385"/>
      <c r="B89" s="206"/>
      <c r="C89" s="207"/>
      <c r="D89" s="207"/>
      <c r="E89" s="418"/>
      <c r="F89" s="419"/>
      <c r="G89" s="406"/>
      <c r="H89" s="407"/>
      <c r="I89" s="407"/>
      <c r="J89" s="407"/>
      <c r="K89" s="407"/>
      <c r="L89" s="407"/>
      <c r="M89" s="408"/>
      <c r="N89" s="136"/>
      <c r="O89" s="389"/>
      <c r="P89" s="145"/>
      <c r="Q89" s="146"/>
      <c r="R89" s="147"/>
      <c r="S89" s="147"/>
      <c r="T89" s="147"/>
      <c r="U89" s="148"/>
      <c r="V89" s="146"/>
      <c r="W89" s="147"/>
      <c r="X89" s="147"/>
      <c r="Y89" s="147"/>
      <c r="Z89" s="147"/>
      <c r="AA89" s="149"/>
      <c r="AB89" s="394"/>
      <c r="AC89" s="136"/>
      <c r="AD89" s="297"/>
      <c r="AE89" s="169"/>
      <c r="AF89" s="170"/>
      <c r="AG89" s="135"/>
      <c r="AH89" s="135"/>
      <c r="AI89" s="314"/>
      <c r="AJ89" s="146"/>
      <c r="AK89" s="147"/>
      <c r="AL89" s="147"/>
      <c r="AM89" s="147"/>
      <c r="AN89" s="147"/>
      <c r="AO89" s="149"/>
      <c r="AP89" s="171"/>
      <c r="AQ89" s="346"/>
      <c r="AR89" s="346"/>
      <c r="AS89" s="346"/>
      <c r="AT89" s="346"/>
      <c r="AU89" s="346"/>
      <c r="AV89" s="346"/>
    </row>
    <row r="90" spans="1:48" ht="17.25">
      <c r="A90" s="385"/>
      <c r="B90" s="206"/>
      <c r="C90" s="207"/>
      <c r="D90" s="207"/>
      <c r="E90" s="418"/>
      <c r="F90" s="419"/>
      <c r="G90" s="406"/>
      <c r="H90" s="407"/>
      <c r="I90" s="407"/>
      <c r="J90" s="407"/>
      <c r="K90" s="407"/>
      <c r="L90" s="407"/>
      <c r="M90" s="408"/>
      <c r="N90" s="136"/>
      <c r="O90" s="389"/>
      <c r="P90" s="145"/>
      <c r="Q90" s="146"/>
      <c r="R90" s="147"/>
      <c r="S90" s="147"/>
      <c r="T90" s="147"/>
      <c r="U90" s="148"/>
      <c r="V90" s="146"/>
      <c r="W90" s="147"/>
      <c r="X90" s="147"/>
      <c r="Y90" s="147"/>
      <c r="Z90" s="147"/>
      <c r="AA90" s="149"/>
      <c r="AB90" s="394"/>
      <c r="AC90" s="136"/>
      <c r="AD90" s="297"/>
      <c r="AE90" s="169"/>
      <c r="AF90" s="170"/>
      <c r="AG90" s="135"/>
      <c r="AH90" s="135"/>
      <c r="AI90" s="314"/>
      <c r="AJ90" s="146"/>
      <c r="AK90" s="147"/>
      <c r="AL90" s="147"/>
      <c r="AM90" s="147"/>
      <c r="AN90" s="147"/>
      <c r="AO90" s="149"/>
      <c r="AP90" s="171"/>
      <c r="AQ90" s="346"/>
      <c r="AR90" s="346"/>
      <c r="AS90" s="346"/>
      <c r="AT90" s="346"/>
      <c r="AU90" s="346"/>
      <c r="AV90" s="346"/>
    </row>
    <row r="91" spans="1:48" ht="17.25">
      <c r="A91" s="385"/>
      <c r="B91" s="206"/>
      <c r="C91" s="207"/>
      <c r="D91" s="207"/>
      <c r="E91" s="418"/>
      <c r="F91" s="419"/>
      <c r="G91" s="406"/>
      <c r="H91" s="407"/>
      <c r="I91" s="407"/>
      <c r="J91" s="407"/>
      <c r="K91" s="407"/>
      <c r="L91" s="407"/>
      <c r="M91" s="408"/>
      <c r="N91" s="136"/>
      <c r="O91" s="389"/>
      <c r="P91" s="145"/>
      <c r="Q91" s="146"/>
      <c r="R91" s="147"/>
      <c r="S91" s="147"/>
      <c r="T91" s="147"/>
      <c r="U91" s="148"/>
      <c r="V91" s="146"/>
      <c r="W91" s="147"/>
      <c r="X91" s="147"/>
      <c r="Y91" s="147"/>
      <c r="Z91" s="147"/>
      <c r="AA91" s="149"/>
      <c r="AB91" s="394"/>
      <c r="AC91" s="136"/>
      <c r="AD91" s="297"/>
      <c r="AE91" s="169"/>
      <c r="AF91" s="170"/>
      <c r="AG91" s="135"/>
      <c r="AH91" s="135"/>
      <c r="AI91" s="314"/>
      <c r="AJ91" s="146"/>
      <c r="AK91" s="147"/>
      <c r="AL91" s="147"/>
      <c r="AM91" s="147"/>
      <c r="AN91" s="147"/>
      <c r="AO91" s="149"/>
      <c r="AP91" s="171"/>
      <c r="AQ91" s="346"/>
      <c r="AR91" s="346"/>
      <c r="AS91" s="346"/>
      <c r="AT91" s="346"/>
      <c r="AU91" s="346"/>
      <c r="AV91" s="346"/>
    </row>
    <row r="92" spans="1:48" ht="17.25">
      <c r="A92" s="385"/>
      <c r="B92" s="206"/>
      <c r="C92" s="207"/>
      <c r="D92" s="207"/>
      <c r="E92" s="409"/>
      <c r="F92" s="420"/>
      <c r="G92" s="411"/>
      <c r="H92" s="412"/>
      <c r="I92" s="412"/>
      <c r="J92" s="412"/>
      <c r="K92" s="407"/>
      <c r="L92" s="412"/>
      <c r="M92" s="413"/>
      <c r="N92" s="138"/>
      <c r="O92" s="390"/>
      <c r="P92" s="150"/>
      <c r="Q92" s="151"/>
      <c r="R92" s="152"/>
      <c r="S92" s="152"/>
      <c r="T92" s="152"/>
      <c r="U92" s="153"/>
      <c r="V92" s="151"/>
      <c r="W92" s="152"/>
      <c r="X92" s="152"/>
      <c r="Y92" s="152"/>
      <c r="Z92" s="152"/>
      <c r="AA92" s="154"/>
      <c r="AB92" s="394"/>
      <c r="AC92" s="138"/>
      <c r="AD92" s="298"/>
      <c r="AE92" s="172"/>
      <c r="AF92" s="173"/>
      <c r="AG92" s="137"/>
      <c r="AH92" s="137"/>
      <c r="AI92" s="315"/>
      <c r="AJ92" s="151"/>
      <c r="AK92" s="152"/>
      <c r="AL92" s="152"/>
      <c r="AM92" s="152"/>
      <c r="AN92" s="152"/>
      <c r="AO92" s="154"/>
      <c r="AP92" s="174"/>
      <c r="AQ92" s="346"/>
      <c r="AR92" s="346"/>
      <c r="AS92" s="346"/>
      <c r="AT92" s="346"/>
      <c r="AU92" s="346"/>
      <c r="AV92" s="346"/>
    </row>
    <row r="93" spans="1:48" ht="17.25">
      <c r="A93" s="385"/>
      <c r="B93" s="206"/>
      <c r="C93" s="207"/>
      <c r="D93" s="207"/>
      <c r="E93" s="414"/>
      <c r="F93" s="419"/>
      <c r="G93" s="415"/>
      <c r="H93" s="416"/>
      <c r="I93" s="416"/>
      <c r="J93" s="416"/>
      <c r="K93" s="416"/>
      <c r="L93" s="416"/>
      <c r="M93" s="417"/>
      <c r="N93" s="140"/>
      <c r="O93" s="391"/>
      <c r="P93" s="155"/>
      <c r="Q93" s="156"/>
      <c r="R93" s="157"/>
      <c r="S93" s="157"/>
      <c r="T93" s="157"/>
      <c r="U93" s="158"/>
      <c r="V93" s="156"/>
      <c r="W93" s="157"/>
      <c r="X93" s="157"/>
      <c r="Y93" s="157"/>
      <c r="Z93" s="157"/>
      <c r="AA93" s="159"/>
      <c r="AB93" s="394"/>
      <c r="AC93" s="140"/>
      <c r="AD93" s="299"/>
      <c r="AE93" s="175"/>
      <c r="AF93" s="176"/>
      <c r="AG93" s="139"/>
      <c r="AH93" s="139"/>
      <c r="AI93" s="313"/>
      <c r="AJ93" s="156"/>
      <c r="AK93" s="157"/>
      <c r="AL93" s="157"/>
      <c r="AM93" s="157"/>
      <c r="AN93" s="157"/>
      <c r="AO93" s="159"/>
      <c r="AP93" s="177"/>
      <c r="AQ93" s="346"/>
      <c r="AR93" s="346"/>
      <c r="AS93" s="346"/>
      <c r="AT93" s="346"/>
      <c r="AU93" s="346"/>
      <c r="AV93" s="346"/>
    </row>
    <row r="94" spans="1:48" ht="17.25">
      <c r="A94" s="385"/>
      <c r="B94" s="206"/>
      <c r="C94" s="207"/>
      <c r="D94" s="207"/>
      <c r="E94" s="418"/>
      <c r="F94" s="419"/>
      <c r="G94" s="406"/>
      <c r="H94" s="407"/>
      <c r="I94" s="407"/>
      <c r="J94" s="407"/>
      <c r="K94" s="407"/>
      <c r="L94" s="407"/>
      <c r="M94" s="408"/>
      <c r="N94" s="136"/>
      <c r="O94" s="389"/>
      <c r="P94" s="145"/>
      <c r="Q94" s="146"/>
      <c r="R94" s="147"/>
      <c r="S94" s="147"/>
      <c r="T94" s="147"/>
      <c r="U94" s="148"/>
      <c r="V94" s="146"/>
      <c r="W94" s="147"/>
      <c r="X94" s="147"/>
      <c r="Y94" s="147"/>
      <c r="Z94" s="147"/>
      <c r="AA94" s="149"/>
      <c r="AB94" s="394"/>
      <c r="AC94" s="136"/>
      <c r="AD94" s="297"/>
      <c r="AE94" s="169"/>
      <c r="AF94" s="170"/>
      <c r="AG94" s="135"/>
      <c r="AH94" s="135"/>
      <c r="AI94" s="314"/>
      <c r="AJ94" s="146"/>
      <c r="AK94" s="147"/>
      <c r="AL94" s="147"/>
      <c r="AM94" s="147"/>
      <c r="AN94" s="147"/>
      <c r="AO94" s="149"/>
      <c r="AP94" s="171"/>
      <c r="AQ94" s="346"/>
      <c r="AR94" s="346"/>
      <c r="AS94" s="346"/>
      <c r="AT94" s="346"/>
      <c r="AU94" s="346"/>
      <c r="AV94" s="346"/>
    </row>
    <row r="95" spans="1:48" ht="17.25">
      <c r="A95" s="385"/>
      <c r="B95" s="206"/>
      <c r="C95" s="207"/>
      <c r="D95" s="207"/>
      <c r="E95" s="418"/>
      <c r="F95" s="419"/>
      <c r="G95" s="406"/>
      <c r="H95" s="407"/>
      <c r="I95" s="407"/>
      <c r="J95" s="407"/>
      <c r="K95" s="407"/>
      <c r="L95" s="407"/>
      <c r="M95" s="408"/>
      <c r="N95" s="136"/>
      <c r="O95" s="389"/>
      <c r="P95" s="145"/>
      <c r="Q95" s="146"/>
      <c r="R95" s="147"/>
      <c r="S95" s="147"/>
      <c r="T95" s="147"/>
      <c r="U95" s="148"/>
      <c r="V95" s="146"/>
      <c r="W95" s="147"/>
      <c r="X95" s="147"/>
      <c r="Y95" s="147"/>
      <c r="Z95" s="147"/>
      <c r="AA95" s="149"/>
      <c r="AB95" s="394"/>
      <c r="AC95" s="136"/>
      <c r="AD95" s="297"/>
      <c r="AE95" s="169"/>
      <c r="AF95" s="170"/>
      <c r="AG95" s="135"/>
      <c r="AH95" s="135"/>
      <c r="AI95" s="314"/>
      <c r="AJ95" s="146"/>
      <c r="AK95" s="147"/>
      <c r="AL95" s="147"/>
      <c r="AM95" s="147"/>
      <c r="AN95" s="147"/>
      <c r="AO95" s="149"/>
      <c r="AP95" s="171"/>
      <c r="AQ95" s="346"/>
      <c r="AR95" s="346"/>
      <c r="AS95" s="346"/>
      <c r="AT95" s="346"/>
      <c r="AU95" s="346"/>
      <c r="AV95" s="346"/>
    </row>
    <row r="96" spans="1:48" ht="17.25">
      <c r="A96" s="385"/>
      <c r="B96" s="206"/>
      <c r="C96" s="207"/>
      <c r="D96" s="207"/>
      <c r="E96" s="418"/>
      <c r="F96" s="419"/>
      <c r="G96" s="406"/>
      <c r="H96" s="407"/>
      <c r="I96" s="407"/>
      <c r="J96" s="407"/>
      <c r="K96" s="407"/>
      <c r="L96" s="407"/>
      <c r="M96" s="408"/>
      <c r="N96" s="136"/>
      <c r="O96" s="389"/>
      <c r="P96" s="145"/>
      <c r="Q96" s="146"/>
      <c r="R96" s="147"/>
      <c r="S96" s="147"/>
      <c r="T96" s="147"/>
      <c r="U96" s="148"/>
      <c r="V96" s="146"/>
      <c r="W96" s="147"/>
      <c r="X96" s="147"/>
      <c r="Y96" s="147"/>
      <c r="Z96" s="147"/>
      <c r="AA96" s="149"/>
      <c r="AB96" s="394"/>
      <c r="AC96" s="136"/>
      <c r="AD96" s="297"/>
      <c r="AE96" s="169"/>
      <c r="AF96" s="170"/>
      <c r="AG96" s="135"/>
      <c r="AH96" s="135"/>
      <c r="AI96" s="314"/>
      <c r="AJ96" s="146"/>
      <c r="AK96" s="147"/>
      <c r="AL96" s="147"/>
      <c r="AM96" s="147"/>
      <c r="AN96" s="147"/>
      <c r="AO96" s="149"/>
      <c r="AP96" s="171"/>
      <c r="AQ96" s="346"/>
      <c r="AR96" s="346"/>
      <c r="AS96" s="346"/>
      <c r="AT96" s="346"/>
      <c r="AU96" s="346"/>
      <c r="AV96" s="346"/>
    </row>
    <row r="97" spans="1:48" ht="17.25">
      <c r="A97" s="385"/>
      <c r="B97" s="206"/>
      <c r="C97" s="207"/>
      <c r="D97" s="207"/>
      <c r="E97" s="409"/>
      <c r="F97" s="420"/>
      <c r="G97" s="411"/>
      <c r="H97" s="412"/>
      <c r="I97" s="412"/>
      <c r="J97" s="412"/>
      <c r="K97" s="407"/>
      <c r="L97" s="412"/>
      <c r="M97" s="413"/>
      <c r="N97" s="138"/>
      <c r="O97" s="390"/>
      <c r="P97" s="150"/>
      <c r="Q97" s="151"/>
      <c r="R97" s="152"/>
      <c r="S97" s="152"/>
      <c r="T97" s="152"/>
      <c r="U97" s="153"/>
      <c r="V97" s="151"/>
      <c r="W97" s="152"/>
      <c r="X97" s="152"/>
      <c r="Y97" s="152"/>
      <c r="Z97" s="152"/>
      <c r="AA97" s="154"/>
      <c r="AB97" s="394"/>
      <c r="AC97" s="138"/>
      <c r="AD97" s="298"/>
      <c r="AE97" s="172"/>
      <c r="AF97" s="173"/>
      <c r="AG97" s="137"/>
      <c r="AH97" s="137"/>
      <c r="AI97" s="315"/>
      <c r="AJ97" s="151"/>
      <c r="AK97" s="152"/>
      <c r="AL97" s="152"/>
      <c r="AM97" s="152"/>
      <c r="AN97" s="152"/>
      <c r="AO97" s="154"/>
      <c r="AP97" s="174"/>
      <c r="AQ97" s="346"/>
      <c r="AR97" s="346"/>
      <c r="AS97" s="346"/>
      <c r="AT97" s="346"/>
      <c r="AU97" s="346"/>
      <c r="AV97" s="346"/>
    </row>
    <row r="98" spans="1:48" ht="17.25">
      <c r="A98" s="385"/>
      <c r="B98" s="206"/>
      <c r="C98" s="207"/>
      <c r="D98" s="207"/>
      <c r="E98" s="414"/>
      <c r="F98" s="419"/>
      <c r="G98" s="415"/>
      <c r="H98" s="416"/>
      <c r="I98" s="416"/>
      <c r="J98" s="416"/>
      <c r="K98" s="416"/>
      <c r="L98" s="416"/>
      <c r="M98" s="417"/>
      <c r="N98" s="140"/>
      <c r="O98" s="391"/>
      <c r="P98" s="155"/>
      <c r="Q98" s="156"/>
      <c r="R98" s="157"/>
      <c r="S98" s="157"/>
      <c r="T98" s="157"/>
      <c r="U98" s="158"/>
      <c r="V98" s="156"/>
      <c r="W98" s="157"/>
      <c r="X98" s="157"/>
      <c r="Y98" s="157"/>
      <c r="Z98" s="157"/>
      <c r="AA98" s="159"/>
      <c r="AB98" s="394"/>
      <c r="AC98" s="140"/>
      <c r="AD98" s="299"/>
      <c r="AE98" s="175"/>
      <c r="AF98" s="176"/>
      <c r="AG98" s="139"/>
      <c r="AH98" s="139"/>
      <c r="AI98" s="313"/>
      <c r="AJ98" s="156"/>
      <c r="AK98" s="157"/>
      <c r="AL98" s="157"/>
      <c r="AM98" s="157"/>
      <c r="AN98" s="157"/>
      <c r="AO98" s="159"/>
      <c r="AP98" s="177"/>
      <c r="AQ98" s="346"/>
      <c r="AR98" s="346"/>
      <c r="AS98" s="346"/>
      <c r="AT98" s="346"/>
      <c r="AU98" s="346"/>
      <c r="AV98" s="346"/>
    </row>
    <row r="99" spans="1:48" ht="17.25">
      <c r="A99" s="385"/>
      <c r="B99" s="206"/>
      <c r="C99" s="207"/>
      <c r="D99" s="207"/>
      <c r="E99" s="418"/>
      <c r="F99" s="419"/>
      <c r="G99" s="406"/>
      <c r="H99" s="407"/>
      <c r="I99" s="407"/>
      <c r="J99" s="407"/>
      <c r="K99" s="407"/>
      <c r="L99" s="407"/>
      <c r="M99" s="408"/>
      <c r="N99" s="136"/>
      <c r="O99" s="389"/>
      <c r="P99" s="145"/>
      <c r="Q99" s="146"/>
      <c r="R99" s="147"/>
      <c r="S99" s="147"/>
      <c r="T99" s="147"/>
      <c r="U99" s="148"/>
      <c r="V99" s="146"/>
      <c r="W99" s="147"/>
      <c r="X99" s="147"/>
      <c r="Y99" s="147"/>
      <c r="Z99" s="147"/>
      <c r="AA99" s="149"/>
      <c r="AB99" s="394"/>
      <c r="AC99" s="136"/>
      <c r="AD99" s="297"/>
      <c r="AE99" s="169"/>
      <c r="AF99" s="170"/>
      <c r="AG99" s="135"/>
      <c r="AH99" s="135"/>
      <c r="AI99" s="314"/>
      <c r="AJ99" s="146"/>
      <c r="AK99" s="147"/>
      <c r="AL99" s="147"/>
      <c r="AM99" s="147"/>
      <c r="AN99" s="147"/>
      <c r="AO99" s="149"/>
      <c r="AP99" s="171"/>
      <c r="AQ99" s="346"/>
      <c r="AR99" s="346"/>
      <c r="AS99" s="346"/>
      <c r="AT99" s="346"/>
      <c r="AU99" s="346"/>
      <c r="AV99" s="346"/>
    </row>
    <row r="100" spans="1:48" ht="17.25">
      <c r="A100" s="385"/>
      <c r="B100" s="206"/>
      <c r="C100" s="207"/>
      <c r="D100" s="207"/>
      <c r="E100" s="418"/>
      <c r="F100" s="419"/>
      <c r="G100" s="406"/>
      <c r="H100" s="407"/>
      <c r="I100" s="407"/>
      <c r="J100" s="407"/>
      <c r="K100" s="407"/>
      <c r="L100" s="407"/>
      <c r="M100" s="408"/>
      <c r="N100" s="136"/>
      <c r="O100" s="389"/>
      <c r="P100" s="145"/>
      <c r="Q100" s="146"/>
      <c r="R100" s="147"/>
      <c r="S100" s="147"/>
      <c r="T100" s="147"/>
      <c r="U100" s="148"/>
      <c r="V100" s="146"/>
      <c r="W100" s="147"/>
      <c r="X100" s="147"/>
      <c r="Y100" s="147"/>
      <c r="Z100" s="147"/>
      <c r="AA100" s="149"/>
      <c r="AB100" s="394"/>
      <c r="AC100" s="136"/>
      <c r="AD100" s="297"/>
      <c r="AE100" s="169"/>
      <c r="AF100" s="170"/>
      <c r="AG100" s="135"/>
      <c r="AH100" s="135"/>
      <c r="AI100" s="314"/>
      <c r="AJ100" s="146"/>
      <c r="AK100" s="147"/>
      <c r="AL100" s="147"/>
      <c r="AM100" s="147"/>
      <c r="AN100" s="147"/>
      <c r="AO100" s="149"/>
      <c r="AP100" s="171"/>
      <c r="AQ100" s="346"/>
      <c r="AR100" s="346"/>
      <c r="AS100" s="346"/>
      <c r="AT100" s="346"/>
      <c r="AU100" s="346"/>
      <c r="AV100" s="346"/>
    </row>
    <row r="101" spans="1:48" ht="17.25">
      <c r="A101" s="385"/>
      <c r="B101" s="206"/>
      <c r="C101" s="207"/>
      <c r="D101" s="207"/>
      <c r="E101" s="418"/>
      <c r="F101" s="419"/>
      <c r="G101" s="406"/>
      <c r="H101" s="407"/>
      <c r="I101" s="407"/>
      <c r="J101" s="407"/>
      <c r="K101" s="407"/>
      <c r="L101" s="407"/>
      <c r="M101" s="408"/>
      <c r="N101" s="136"/>
      <c r="O101" s="389"/>
      <c r="P101" s="145"/>
      <c r="Q101" s="146"/>
      <c r="R101" s="147"/>
      <c r="S101" s="147"/>
      <c r="T101" s="147"/>
      <c r="U101" s="148"/>
      <c r="V101" s="146"/>
      <c r="W101" s="147"/>
      <c r="X101" s="147"/>
      <c r="Y101" s="147"/>
      <c r="Z101" s="147"/>
      <c r="AA101" s="149"/>
      <c r="AB101" s="394"/>
      <c r="AC101" s="136"/>
      <c r="AD101" s="297"/>
      <c r="AE101" s="169"/>
      <c r="AF101" s="170"/>
      <c r="AG101" s="135"/>
      <c r="AH101" s="135"/>
      <c r="AI101" s="314"/>
      <c r="AJ101" s="146"/>
      <c r="AK101" s="147"/>
      <c r="AL101" s="147"/>
      <c r="AM101" s="147"/>
      <c r="AN101" s="147"/>
      <c r="AO101" s="149"/>
      <c r="AP101" s="171"/>
      <c r="AQ101" s="346"/>
      <c r="AR101" s="346"/>
      <c r="AS101" s="346"/>
      <c r="AT101" s="346"/>
      <c r="AU101" s="346"/>
      <c r="AV101" s="346"/>
    </row>
    <row r="102" spans="1:48" ht="17.25">
      <c r="A102" s="385"/>
      <c r="B102" s="206"/>
      <c r="C102" s="207"/>
      <c r="D102" s="207"/>
      <c r="E102" s="409"/>
      <c r="F102" s="420"/>
      <c r="G102" s="411"/>
      <c r="H102" s="412"/>
      <c r="I102" s="412"/>
      <c r="J102" s="412"/>
      <c r="K102" s="407"/>
      <c r="L102" s="412"/>
      <c r="M102" s="413"/>
      <c r="N102" s="138"/>
      <c r="O102" s="390"/>
      <c r="P102" s="150"/>
      <c r="Q102" s="151"/>
      <c r="R102" s="152"/>
      <c r="S102" s="152"/>
      <c r="T102" s="152"/>
      <c r="U102" s="153"/>
      <c r="V102" s="151"/>
      <c r="W102" s="152"/>
      <c r="X102" s="152"/>
      <c r="Y102" s="152"/>
      <c r="Z102" s="152"/>
      <c r="AA102" s="154"/>
      <c r="AB102" s="394"/>
      <c r="AC102" s="138"/>
      <c r="AD102" s="298"/>
      <c r="AE102" s="172"/>
      <c r="AF102" s="173"/>
      <c r="AG102" s="137"/>
      <c r="AH102" s="137"/>
      <c r="AI102" s="315"/>
      <c r="AJ102" s="151"/>
      <c r="AK102" s="152"/>
      <c r="AL102" s="152"/>
      <c r="AM102" s="152"/>
      <c r="AN102" s="152"/>
      <c r="AO102" s="154"/>
      <c r="AP102" s="174"/>
      <c r="AQ102" s="346"/>
      <c r="AR102" s="346"/>
      <c r="AS102" s="346"/>
      <c r="AT102" s="346"/>
      <c r="AU102" s="346"/>
      <c r="AV102" s="346"/>
    </row>
    <row r="103" spans="1:48" ht="17.25">
      <c r="A103" s="385"/>
      <c r="B103" s="206"/>
      <c r="C103" s="207"/>
      <c r="D103" s="207"/>
      <c r="E103" s="414"/>
      <c r="F103" s="419"/>
      <c r="G103" s="415"/>
      <c r="H103" s="416"/>
      <c r="I103" s="416"/>
      <c r="J103" s="416"/>
      <c r="K103" s="416"/>
      <c r="L103" s="416"/>
      <c r="M103" s="417"/>
      <c r="N103" s="140"/>
      <c r="O103" s="391"/>
      <c r="P103" s="155"/>
      <c r="Q103" s="156"/>
      <c r="R103" s="157"/>
      <c r="S103" s="157"/>
      <c r="T103" s="157"/>
      <c r="U103" s="158"/>
      <c r="V103" s="156"/>
      <c r="W103" s="157"/>
      <c r="X103" s="157"/>
      <c r="Y103" s="157"/>
      <c r="Z103" s="157"/>
      <c r="AA103" s="159"/>
      <c r="AB103" s="394"/>
      <c r="AC103" s="140"/>
      <c r="AD103" s="299"/>
      <c r="AE103" s="175"/>
      <c r="AF103" s="176"/>
      <c r="AG103" s="139"/>
      <c r="AH103" s="139"/>
      <c r="AI103" s="313"/>
      <c r="AJ103" s="156"/>
      <c r="AK103" s="157"/>
      <c r="AL103" s="157"/>
      <c r="AM103" s="157"/>
      <c r="AN103" s="157"/>
      <c r="AO103" s="159"/>
      <c r="AP103" s="177"/>
      <c r="AQ103" s="346"/>
      <c r="AR103" s="346"/>
      <c r="AS103" s="346"/>
      <c r="AT103" s="346"/>
      <c r="AU103" s="346"/>
      <c r="AV103" s="346"/>
    </row>
    <row r="104" spans="1:48" ht="17.25">
      <c r="A104" s="385"/>
      <c r="B104" s="206"/>
      <c r="C104" s="207"/>
      <c r="D104" s="207"/>
      <c r="E104" s="418"/>
      <c r="F104" s="419"/>
      <c r="G104" s="406"/>
      <c r="H104" s="407"/>
      <c r="I104" s="407"/>
      <c r="J104" s="407"/>
      <c r="K104" s="407"/>
      <c r="L104" s="407"/>
      <c r="M104" s="408"/>
      <c r="N104" s="136"/>
      <c r="O104" s="389"/>
      <c r="P104" s="145"/>
      <c r="Q104" s="146"/>
      <c r="R104" s="147"/>
      <c r="S104" s="147"/>
      <c r="T104" s="147"/>
      <c r="U104" s="148"/>
      <c r="V104" s="146"/>
      <c r="W104" s="147"/>
      <c r="X104" s="147"/>
      <c r="Y104" s="147"/>
      <c r="Z104" s="147"/>
      <c r="AA104" s="149"/>
      <c r="AB104" s="394"/>
      <c r="AC104" s="136"/>
      <c r="AD104" s="297"/>
      <c r="AE104" s="169"/>
      <c r="AF104" s="170"/>
      <c r="AG104" s="135"/>
      <c r="AH104" s="135"/>
      <c r="AI104" s="314"/>
      <c r="AJ104" s="146"/>
      <c r="AK104" s="147"/>
      <c r="AL104" s="147"/>
      <c r="AM104" s="147"/>
      <c r="AN104" s="147"/>
      <c r="AO104" s="149"/>
      <c r="AP104" s="171"/>
      <c r="AQ104" s="346"/>
      <c r="AR104" s="346"/>
      <c r="AS104" s="346"/>
      <c r="AT104" s="346"/>
      <c r="AU104" s="346"/>
      <c r="AV104" s="346"/>
    </row>
    <row r="105" spans="1:48" ht="17.25">
      <c r="A105" s="385"/>
      <c r="B105" s="206"/>
      <c r="C105" s="207"/>
      <c r="D105" s="207"/>
      <c r="E105" s="418"/>
      <c r="F105" s="419"/>
      <c r="G105" s="406"/>
      <c r="H105" s="407"/>
      <c r="I105" s="407"/>
      <c r="J105" s="407"/>
      <c r="K105" s="407"/>
      <c r="L105" s="407"/>
      <c r="M105" s="408"/>
      <c r="N105" s="136"/>
      <c r="O105" s="389"/>
      <c r="P105" s="145"/>
      <c r="Q105" s="146"/>
      <c r="R105" s="147"/>
      <c r="S105" s="147"/>
      <c r="T105" s="147"/>
      <c r="U105" s="148"/>
      <c r="V105" s="146"/>
      <c r="W105" s="147"/>
      <c r="X105" s="147"/>
      <c r="Y105" s="147"/>
      <c r="Z105" s="147"/>
      <c r="AA105" s="149"/>
      <c r="AB105" s="394"/>
      <c r="AC105" s="136"/>
      <c r="AD105" s="297"/>
      <c r="AE105" s="169"/>
      <c r="AF105" s="170"/>
      <c r="AG105" s="135"/>
      <c r="AH105" s="135"/>
      <c r="AI105" s="314"/>
      <c r="AJ105" s="146"/>
      <c r="AK105" s="147"/>
      <c r="AL105" s="147"/>
      <c r="AM105" s="147"/>
      <c r="AN105" s="147"/>
      <c r="AO105" s="149"/>
      <c r="AP105" s="171"/>
      <c r="AQ105" s="346"/>
      <c r="AR105" s="346"/>
      <c r="AS105" s="346"/>
      <c r="AT105" s="346"/>
      <c r="AU105" s="346"/>
      <c r="AV105" s="346"/>
    </row>
    <row r="106" spans="1:48" ht="17.25">
      <c r="A106" s="385"/>
      <c r="B106" s="206"/>
      <c r="C106" s="207"/>
      <c r="D106" s="207"/>
      <c r="E106" s="418"/>
      <c r="F106" s="419"/>
      <c r="G106" s="406"/>
      <c r="H106" s="407"/>
      <c r="I106" s="407"/>
      <c r="J106" s="407"/>
      <c r="K106" s="407"/>
      <c r="L106" s="407"/>
      <c r="M106" s="408"/>
      <c r="N106" s="136"/>
      <c r="O106" s="389"/>
      <c r="P106" s="145"/>
      <c r="Q106" s="146"/>
      <c r="R106" s="147"/>
      <c r="S106" s="147"/>
      <c r="T106" s="147"/>
      <c r="U106" s="148"/>
      <c r="V106" s="146"/>
      <c r="W106" s="147"/>
      <c r="X106" s="147"/>
      <c r="Y106" s="147"/>
      <c r="Z106" s="147"/>
      <c r="AA106" s="149"/>
      <c r="AB106" s="394"/>
      <c r="AC106" s="136"/>
      <c r="AD106" s="297"/>
      <c r="AE106" s="169"/>
      <c r="AF106" s="170"/>
      <c r="AG106" s="135"/>
      <c r="AH106" s="135"/>
      <c r="AI106" s="314"/>
      <c r="AJ106" s="146"/>
      <c r="AK106" s="147"/>
      <c r="AL106" s="147"/>
      <c r="AM106" s="147"/>
      <c r="AN106" s="147"/>
      <c r="AO106" s="149"/>
      <c r="AP106" s="171"/>
      <c r="AQ106" s="346"/>
      <c r="AR106" s="346"/>
      <c r="AS106" s="346"/>
      <c r="AT106" s="346"/>
      <c r="AU106" s="346"/>
      <c r="AV106" s="346"/>
    </row>
    <row r="107" spans="1:48" ht="17.25">
      <c r="A107" s="385"/>
      <c r="B107" s="206"/>
      <c r="C107" s="207"/>
      <c r="D107" s="207"/>
      <c r="E107" s="409"/>
      <c r="F107" s="420"/>
      <c r="G107" s="411"/>
      <c r="H107" s="412"/>
      <c r="I107" s="412"/>
      <c r="J107" s="412"/>
      <c r="K107" s="407"/>
      <c r="L107" s="412"/>
      <c r="M107" s="413"/>
      <c r="N107" s="138"/>
      <c r="O107" s="390"/>
      <c r="P107" s="150"/>
      <c r="Q107" s="151"/>
      <c r="R107" s="152"/>
      <c r="S107" s="152"/>
      <c r="T107" s="152"/>
      <c r="U107" s="153"/>
      <c r="V107" s="151"/>
      <c r="W107" s="152"/>
      <c r="X107" s="152"/>
      <c r="Y107" s="152"/>
      <c r="Z107" s="152"/>
      <c r="AA107" s="154"/>
      <c r="AB107" s="394"/>
      <c r="AC107" s="138"/>
      <c r="AD107" s="298"/>
      <c r="AE107" s="172"/>
      <c r="AF107" s="173"/>
      <c r="AG107" s="137"/>
      <c r="AH107" s="137"/>
      <c r="AI107" s="315"/>
      <c r="AJ107" s="151"/>
      <c r="AK107" s="152"/>
      <c r="AL107" s="152"/>
      <c r="AM107" s="152"/>
      <c r="AN107" s="152"/>
      <c r="AO107" s="154"/>
      <c r="AP107" s="174"/>
      <c r="AQ107" s="346"/>
      <c r="AR107" s="346"/>
      <c r="AS107" s="346"/>
      <c r="AT107" s="346"/>
      <c r="AU107" s="346"/>
      <c r="AV107" s="346"/>
    </row>
    <row r="108" spans="1:48" ht="17.25">
      <c r="A108" s="385"/>
      <c r="B108" s="206"/>
      <c r="C108" s="207"/>
      <c r="D108" s="207"/>
      <c r="E108" s="414"/>
      <c r="F108" s="419"/>
      <c r="G108" s="415"/>
      <c r="H108" s="416"/>
      <c r="I108" s="416"/>
      <c r="J108" s="416"/>
      <c r="K108" s="416"/>
      <c r="L108" s="416"/>
      <c r="M108" s="417"/>
      <c r="N108" s="140"/>
      <c r="O108" s="391"/>
      <c r="P108" s="155"/>
      <c r="Q108" s="156"/>
      <c r="R108" s="157"/>
      <c r="S108" s="157"/>
      <c r="T108" s="157"/>
      <c r="U108" s="158"/>
      <c r="V108" s="156"/>
      <c r="W108" s="157"/>
      <c r="X108" s="157"/>
      <c r="Y108" s="157"/>
      <c r="Z108" s="157"/>
      <c r="AA108" s="159"/>
      <c r="AB108" s="394"/>
      <c r="AC108" s="140"/>
      <c r="AD108" s="299"/>
      <c r="AE108" s="175"/>
      <c r="AF108" s="176"/>
      <c r="AG108" s="139"/>
      <c r="AH108" s="139"/>
      <c r="AI108" s="313"/>
      <c r="AJ108" s="156"/>
      <c r="AK108" s="157"/>
      <c r="AL108" s="157"/>
      <c r="AM108" s="157"/>
      <c r="AN108" s="157"/>
      <c r="AO108" s="159"/>
      <c r="AP108" s="177"/>
      <c r="AQ108" s="346"/>
      <c r="AR108" s="346"/>
      <c r="AS108" s="346"/>
      <c r="AT108" s="346"/>
      <c r="AU108" s="346"/>
      <c r="AV108" s="346"/>
    </row>
    <row r="109" spans="1:48" ht="17.25">
      <c r="A109" s="385"/>
      <c r="B109" s="206"/>
      <c r="C109" s="207"/>
      <c r="D109" s="207"/>
      <c r="E109" s="418"/>
      <c r="F109" s="419"/>
      <c r="G109" s="406"/>
      <c r="H109" s="407"/>
      <c r="I109" s="407"/>
      <c r="J109" s="407"/>
      <c r="K109" s="407"/>
      <c r="L109" s="407"/>
      <c r="M109" s="408"/>
      <c r="N109" s="136"/>
      <c r="O109" s="389"/>
      <c r="P109" s="145"/>
      <c r="Q109" s="146"/>
      <c r="R109" s="147"/>
      <c r="S109" s="147"/>
      <c r="T109" s="147"/>
      <c r="U109" s="148"/>
      <c r="V109" s="146"/>
      <c r="W109" s="147"/>
      <c r="X109" s="147"/>
      <c r="Y109" s="147"/>
      <c r="Z109" s="147"/>
      <c r="AA109" s="149"/>
      <c r="AB109" s="394"/>
      <c r="AC109" s="136"/>
      <c r="AD109" s="297"/>
      <c r="AE109" s="169"/>
      <c r="AF109" s="170"/>
      <c r="AG109" s="135"/>
      <c r="AH109" s="135"/>
      <c r="AI109" s="314"/>
      <c r="AJ109" s="146"/>
      <c r="AK109" s="147"/>
      <c r="AL109" s="147"/>
      <c r="AM109" s="147"/>
      <c r="AN109" s="147"/>
      <c r="AO109" s="149"/>
      <c r="AP109" s="171"/>
      <c r="AQ109" s="346"/>
      <c r="AR109" s="346"/>
      <c r="AS109" s="346"/>
      <c r="AT109" s="346"/>
      <c r="AU109" s="346"/>
      <c r="AV109" s="346"/>
    </row>
    <row r="110" spans="1:48" ht="17.25">
      <c r="A110" s="385"/>
      <c r="B110" s="206"/>
      <c r="C110" s="207"/>
      <c r="D110" s="207"/>
      <c r="E110" s="418"/>
      <c r="F110" s="419"/>
      <c r="G110" s="406"/>
      <c r="H110" s="407"/>
      <c r="I110" s="407"/>
      <c r="J110" s="407"/>
      <c r="K110" s="407"/>
      <c r="L110" s="407"/>
      <c r="M110" s="408"/>
      <c r="N110" s="136"/>
      <c r="O110" s="389"/>
      <c r="P110" s="145"/>
      <c r="Q110" s="146"/>
      <c r="R110" s="147"/>
      <c r="S110" s="147"/>
      <c r="T110" s="147"/>
      <c r="U110" s="148"/>
      <c r="V110" s="146"/>
      <c r="W110" s="147"/>
      <c r="X110" s="147"/>
      <c r="Y110" s="147"/>
      <c r="Z110" s="147"/>
      <c r="AA110" s="149"/>
      <c r="AB110" s="394"/>
      <c r="AC110" s="136"/>
      <c r="AD110" s="297"/>
      <c r="AE110" s="169"/>
      <c r="AF110" s="170"/>
      <c r="AG110" s="135"/>
      <c r="AH110" s="135"/>
      <c r="AI110" s="314"/>
      <c r="AJ110" s="146"/>
      <c r="AK110" s="147"/>
      <c r="AL110" s="147"/>
      <c r="AM110" s="147"/>
      <c r="AN110" s="147"/>
      <c r="AO110" s="149"/>
      <c r="AP110" s="171"/>
      <c r="AQ110" s="346"/>
      <c r="AR110" s="346"/>
      <c r="AS110" s="346"/>
      <c r="AT110" s="346"/>
      <c r="AU110" s="346"/>
      <c r="AV110" s="346"/>
    </row>
    <row r="111" spans="1:48" ht="17.25">
      <c r="A111" s="385"/>
      <c r="B111" s="206"/>
      <c r="C111" s="207"/>
      <c r="D111" s="207"/>
      <c r="E111" s="418"/>
      <c r="F111" s="419"/>
      <c r="G111" s="406"/>
      <c r="H111" s="407"/>
      <c r="I111" s="407"/>
      <c r="J111" s="407"/>
      <c r="K111" s="407"/>
      <c r="L111" s="407"/>
      <c r="M111" s="408"/>
      <c r="N111" s="136"/>
      <c r="O111" s="389"/>
      <c r="P111" s="145"/>
      <c r="Q111" s="146"/>
      <c r="R111" s="147"/>
      <c r="S111" s="147"/>
      <c r="T111" s="147"/>
      <c r="U111" s="148"/>
      <c r="V111" s="146"/>
      <c r="W111" s="147"/>
      <c r="X111" s="147"/>
      <c r="Y111" s="147"/>
      <c r="Z111" s="147"/>
      <c r="AA111" s="149"/>
      <c r="AB111" s="394"/>
      <c r="AC111" s="136"/>
      <c r="AD111" s="297"/>
      <c r="AE111" s="169"/>
      <c r="AF111" s="170"/>
      <c r="AG111" s="135"/>
      <c r="AH111" s="135"/>
      <c r="AI111" s="314"/>
      <c r="AJ111" s="146"/>
      <c r="AK111" s="147"/>
      <c r="AL111" s="147"/>
      <c r="AM111" s="147"/>
      <c r="AN111" s="147"/>
      <c r="AO111" s="149"/>
      <c r="AP111" s="171"/>
      <c r="AQ111" s="346"/>
      <c r="AR111" s="346"/>
      <c r="AS111" s="346"/>
      <c r="AT111" s="346"/>
      <c r="AU111" s="346"/>
      <c r="AV111" s="346"/>
    </row>
    <row r="112" spans="1:48" ht="17.25">
      <c r="A112" s="385"/>
      <c r="B112" s="206"/>
      <c r="C112" s="207"/>
      <c r="D112" s="207"/>
      <c r="E112" s="409"/>
      <c r="F112" s="420"/>
      <c r="G112" s="411"/>
      <c r="H112" s="412"/>
      <c r="I112" s="412"/>
      <c r="J112" s="412"/>
      <c r="K112" s="412"/>
      <c r="L112" s="412"/>
      <c r="M112" s="413"/>
      <c r="N112" s="138"/>
      <c r="O112" s="390"/>
      <c r="P112" s="150"/>
      <c r="Q112" s="151"/>
      <c r="R112" s="152"/>
      <c r="S112" s="152"/>
      <c r="T112" s="152"/>
      <c r="U112" s="153"/>
      <c r="V112" s="151"/>
      <c r="W112" s="152"/>
      <c r="X112" s="152"/>
      <c r="Y112" s="152"/>
      <c r="Z112" s="152"/>
      <c r="AA112" s="154"/>
      <c r="AB112" s="394"/>
      <c r="AC112" s="138"/>
      <c r="AD112" s="298"/>
      <c r="AE112" s="172"/>
      <c r="AF112" s="173"/>
      <c r="AG112" s="137"/>
      <c r="AH112" s="137"/>
      <c r="AI112" s="315"/>
      <c r="AJ112" s="151"/>
      <c r="AK112" s="152"/>
      <c r="AL112" s="152"/>
      <c r="AM112" s="152"/>
      <c r="AN112" s="152"/>
      <c r="AO112" s="154"/>
      <c r="AP112" s="174"/>
      <c r="AQ112" s="346"/>
      <c r="AR112" s="346"/>
      <c r="AS112" s="346"/>
      <c r="AT112" s="346"/>
      <c r="AU112" s="346"/>
      <c r="AV112" s="346"/>
    </row>
    <row r="113" spans="1:48" ht="17.25">
      <c r="A113" s="385"/>
      <c r="B113" s="206"/>
      <c r="C113" s="207"/>
      <c r="D113" s="207"/>
      <c r="E113" s="414"/>
      <c r="F113" s="419"/>
      <c r="G113" s="415"/>
      <c r="H113" s="416"/>
      <c r="I113" s="416"/>
      <c r="J113" s="416"/>
      <c r="K113" s="416"/>
      <c r="L113" s="416"/>
      <c r="M113" s="417"/>
      <c r="N113" s="140"/>
      <c r="O113" s="391"/>
      <c r="P113" s="155"/>
      <c r="Q113" s="156"/>
      <c r="R113" s="157"/>
      <c r="S113" s="157"/>
      <c r="T113" s="157"/>
      <c r="U113" s="158"/>
      <c r="V113" s="156"/>
      <c r="W113" s="157"/>
      <c r="X113" s="157"/>
      <c r="Y113" s="157"/>
      <c r="Z113" s="157"/>
      <c r="AA113" s="159"/>
      <c r="AB113" s="394"/>
      <c r="AC113" s="140"/>
      <c r="AD113" s="299"/>
      <c r="AE113" s="175"/>
      <c r="AF113" s="176"/>
      <c r="AG113" s="139"/>
      <c r="AH113" s="139"/>
      <c r="AI113" s="313"/>
      <c r="AJ113" s="156"/>
      <c r="AK113" s="157"/>
      <c r="AL113" s="157"/>
      <c r="AM113" s="157"/>
      <c r="AN113" s="157"/>
      <c r="AO113" s="159"/>
      <c r="AP113" s="177"/>
      <c r="AQ113" s="346"/>
      <c r="AR113" s="346"/>
      <c r="AS113" s="346"/>
      <c r="AT113" s="346"/>
      <c r="AU113" s="346"/>
      <c r="AV113" s="346"/>
    </row>
    <row r="114" spans="1:48" ht="17.25">
      <c r="A114" s="385"/>
      <c r="B114" s="206"/>
      <c r="C114" s="207"/>
      <c r="D114" s="207"/>
      <c r="E114" s="418"/>
      <c r="F114" s="419"/>
      <c r="G114" s="406"/>
      <c r="H114" s="407"/>
      <c r="I114" s="407"/>
      <c r="J114" s="407"/>
      <c r="K114" s="407"/>
      <c r="L114" s="407"/>
      <c r="M114" s="408"/>
      <c r="N114" s="136"/>
      <c r="O114" s="389"/>
      <c r="P114" s="145"/>
      <c r="Q114" s="146"/>
      <c r="R114" s="147"/>
      <c r="S114" s="147"/>
      <c r="T114" s="147"/>
      <c r="U114" s="148"/>
      <c r="V114" s="146"/>
      <c r="W114" s="147"/>
      <c r="X114" s="147"/>
      <c r="Y114" s="147"/>
      <c r="Z114" s="147"/>
      <c r="AA114" s="149"/>
      <c r="AB114" s="394"/>
      <c r="AC114" s="136"/>
      <c r="AD114" s="297"/>
      <c r="AE114" s="169"/>
      <c r="AF114" s="170"/>
      <c r="AG114" s="135"/>
      <c r="AH114" s="135"/>
      <c r="AI114" s="314"/>
      <c r="AJ114" s="146"/>
      <c r="AK114" s="147"/>
      <c r="AL114" s="147"/>
      <c r="AM114" s="147"/>
      <c r="AN114" s="147"/>
      <c r="AO114" s="149"/>
      <c r="AP114" s="171"/>
      <c r="AQ114" s="346"/>
      <c r="AR114" s="346"/>
      <c r="AS114" s="346"/>
      <c r="AT114" s="346"/>
      <c r="AU114" s="346"/>
      <c r="AV114" s="346"/>
    </row>
    <row r="115" spans="1:48" ht="17.25">
      <c r="A115" s="385"/>
      <c r="B115" s="206"/>
      <c r="C115" s="207"/>
      <c r="D115" s="207"/>
      <c r="E115" s="418"/>
      <c r="F115" s="419"/>
      <c r="G115" s="406"/>
      <c r="H115" s="407"/>
      <c r="I115" s="407"/>
      <c r="J115" s="407"/>
      <c r="K115" s="407"/>
      <c r="L115" s="407"/>
      <c r="M115" s="408"/>
      <c r="N115" s="136"/>
      <c r="O115" s="389"/>
      <c r="P115" s="145"/>
      <c r="Q115" s="146"/>
      <c r="R115" s="147"/>
      <c r="S115" s="147"/>
      <c r="T115" s="147"/>
      <c r="U115" s="148"/>
      <c r="V115" s="146"/>
      <c r="W115" s="147"/>
      <c r="X115" s="147"/>
      <c r="Y115" s="147"/>
      <c r="Z115" s="147"/>
      <c r="AA115" s="149"/>
      <c r="AB115" s="394"/>
      <c r="AC115" s="136"/>
      <c r="AD115" s="297"/>
      <c r="AE115" s="169"/>
      <c r="AF115" s="170"/>
      <c r="AG115" s="135"/>
      <c r="AH115" s="135"/>
      <c r="AI115" s="314"/>
      <c r="AJ115" s="146"/>
      <c r="AK115" s="147"/>
      <c r="AL115" s="147"/>
      <c r="AM115" s="147"/>
      <c r="AN115" s="147"/>
      <c r="AO115" s="149"/>
      <c r="AP115" s="171"/>
      <c r="AQ115" s="346"/>
      <c r="AR115" s="346"/>
      <c r="AS115" s="346"/>
      <c r="AT115" s="346"/>
      <c r="AU115" s="346"/>
      <c r="AV115" s="346"/>
    </row>
    <row r="116" spans="1:48" ht="17.25">
      <c r="A116" s="385"/>
      <c r="B116" s="206"/>
      <c r="C116" s="207"/>
      <c r="D116" s="207"/>
      <c r="E116" s="418"/>
      <c r="F116" s="419"/>
      <c r="G116" s="406"/>
      <c r="H116" s="407"/>
      <c r="I116" s="407"/>
      <c r="J116" s="407"/>
      <c r="K116" s="407"/>
      <c r="L116" s="407"/>
      <c r="M116" s="408"/>
      <c r="N116" s="136"/>
      <c r="O116" s="389"/>
      <c r="P116" s="145"/>
      <c r="Q116" s="146"/>
      <c r="R116" s="147"/>
      <c r="S116" s="147"/>
      <c r="T116" s="147"/>
      <c r="U116" s="148"/>
      <c r="V116" s="146"/>
      <c r="W116" s="147"/>
      <c r="X116" s="147"/>
      <c r="Y116" s="147"/>
      <c r="Z116" s="147"/>
      <c r="AA116" s="149"/>
      <c r="AB116" s="394"/>
      <c r="AC116" s="136"/>
      <c r="AD116" s="297"/>
      <c r="AE116" s="169"/>
      <c r="AF116" s="170"/>
      <c r="AG116" s="135"/>
      <c r="AH116" s="135"/>
      <c r="AI116" s="314"/>
      <c r="AJ116" s="146"/>
      <c r="AK116" s="147"/>
      <c r="AL116" s="147"/>
      <c r="AM116" s="147"/>
      <c r="AN116" s="147"/>
      <c r="AO116" s="149"/>
      <c r="AP116" s="171"/>
      <c r="AQ116" s="346"/>
      <c r="AR116" s="346"/>
      <c r="AS116" s="346"/>
      <c r="AT116" s="346"/>
      <c r="AU116" s="346"/>
      <c r="AV116" s="346"/>
    </row>
    <row r="117" spans="1:48" ht="17.25">
      <c r="A117" s="385"/>
      <c r="B117" s="206"/>
      <c r="C117" s="207"/>
      <c r="D117" s="207"/>
      <c r="E117" s="409"/>
      <c r="F117" s="420"/>
      <c r="G117" s="411"/>
      <c r="H117" s="412"/>
      <c r="I117" s="412"/>
      <c r="J117" s="412"/>
      <c r="K117" s="412"/>
      <c r="L117" s="412"/>
      <c r="M117" s="413"/>
      <c r="N117" s="138"/>
      <c r="O117" s="390"/>
      <c r="P117" s="150"/>
      <c r="Q117" s="151"/>
      <c r="R117" s="152"/>
      <c r="S117" s="152"/>
      <c r="T117" s="152"/>
      <c r="U117" s="153"/>
      <c r="V117" s="151"/>
      <c r="W117" s="152"/>
      <c r="X117" s="152"/>
      <c r="Y117" s="152"/>
      <c r="Z117" s="152"/>
      <c r="AA117" s="154"/>
      <c r="AB117" s="394"/>
      <c r="AC117" s="138"/>
      <c r="AD117" s="298"/>
      <c r="AE117" s="172"/>
      <c r="AF117" s="173"/>
      <c r="AG117" s="137"/>
      <c r="AH117" s="137"/>
      <c r="AI117" s="315"/>
      <c r="AJ117" s="151"/>
      <c r="AK117" s="152"/>
      <c r="AL117" s="152"/>
      <c r="AM117" s="152"/>
      <c r="AN117" s="152"/>
      <c r="AO117" s="154"/>
      <c r="AP117" s="174"/>
      <c r="AQ117" s="346"/>
      <c r="AR117" s="346"/>
      <c r="AS117" s="346"/>
      <c r="AT117" s="346"/>
      <c r="AU117" s="346"/>
      <c r="AV117" s="346"/>
    </row>
    <row r="118" spans="1:48" ht="17.25">
      <c r="A118" s="385"/>
      <c r="B118" s="206"/>
      <c r="C118" s="207"/>
      <c r="D118" s="207"/>
      <c r="E118" s="414"/>
      <c r="F118" s="419"/>
      <c r="G118" s="415"/>
      <c r="H118" s="416"/>
      <c r="I118" s="416"/>
      <c r="J118" s="416"/>
      <c r="K118" s="416"/>
      <c r="L118" s="416"/>
      <c r="M118" s="417"/>
      <c r="N118" s="140"/>
      <c r="O118" s="391"/>
      <c r="P118" s="155"/>
      <c r="Q118" s="156"/>
      <c r="R118" s="157"/>
      <c r="S118" s="157"/>
      <c r="T118" s="157"/>
      <c r="U118" s="158"/>
      <c r="V118" s="156"/>
      <c r="W118" s="157"/>
      <c r="X118" s="157"/>
      <c r="Y118" s="157"/>
      <c r="Z118" s="157"/>
      <c r="AA118" s="159"/>
      <c r="AB118" s="394"/>
      <c r="AC118" s="140"/>
      <c r="AD118" s="299"/>
      <c r="AE118" s="175"/>
      <c r="AF118" s="176"/>
      <c r="AG118" s="139"/>
      <c r="AH118" s="139"/>
      <c r="AI118" s="313"/>
      <c r="AJ118" s="156"/>
      <c r="AK118" s="157"/>
      <c r="AL118" s="157"/>
      <c r="AM118" s="157"/>
      <c r="AN118" s="157"/>
      <c r="AO118" s="159"/>
      <c r="AP118" s="177"/>
      <c r="AQ118" s="346"/>
      <c r="AR118" s="346"/>
      <c r="AS118" s="346"/>
      <c r="AT118" s="346"/>
      <c r="AU118" s="346"/>
      <c r="AV118" s="346"/>
    </row>
    <row r="119" spans="1:48" ht="17.25">
      <c r="A119" s="385"/>
      <c r="B119" s="206"/>
      <c r="C119" s="207"/>
      <c r="D119" s="207"/>
      <c r="E119" s="418"/>
      <c r="F119" s="419"/>
      <c r="G119" s="406"/>
      <c r="H119" s="407"/>
      <c r="I119" s="407"/>
      <c r="J119" s="407"/>
      <c r="K119" s="407"/>
      <c r="L119" s="407"/>
      <c r="M119" s="408"/>
      <c r="N119" s="136"/>
      <c r="O119" s="389"/>
      <c r="P119" s="145"/>
      <c r="Q119" s="146"/>
      <c r="R119" s="147"/>
      <c r="S119" s="147"/>
      <c r="T119" s="147"/>
      <c r="U119" s="148"/>
      <c r="V119" s="146"/>
      <c r="W119" s="147"/>
      <c r="X119" s="147"/>
      <c r="Y119" s="147"/>
      <c r="Z119" s="147"/>
      <c r="AA119" s="149"/>
      <c r="AB119" s="394"/>
      <c r="AC119" s="136"/>
      <c r="AD119" s="297"/>
      <c r="AE119" s="169"/>
      <c r="AF119" s="170"/>
      <c r="AG119" s="135"/>
      <c r="AH119" s="135"/>
      <c r="AI119" s="314"/>
      <c r="AJ119" s="146"/>
      <c r="AK119" s="147"/>
      <c r="AL119" s="147"/>
      <c r="AM119" s="147"/>
      <c r="AN119" s="147"/>
      <c r="AO119" s="149"/>
      <c r="AP119" s="171"/>
      <c r="AQ119" s="346"/>
      <c r="AR119" s="346"/>
      <c r="AS119" s="346"/>
      <c r="AT119" s="346"/>
      <c r="AU119" s="346"/>
      <c r="AV119" s="346"/>
    </row>
    <row r="120" spans="1:48" ht="17.25">
      <c r="A120" s="385"/>
      <c r="B120" s="206"/>
      <c r="C120" s="207"/>
      <c r="D120" s="207"/>
      <c r="E120" s="418"/>
      <c r="F120" s="419"/>
      <c r="G120" s="406"/>
      <c r="H120" s="407"/>
      <c r="I120" s="407"/>
      <c r="J120" s="407"/>
      <c r="K120" s="407"/>
      <c r="L120" s="407"/>
      <c r="M120" s="408"/>
      <c r="N120" s="136"/>
      <c r="O120" s="389"/>
      <c r="P120" s="145"/>
      <c r="Q120" s="146"/>
      <c r="R120" s="147"/>
      <c r="S120" s="147"/>
      <c r="T120" s="147"/>
      <c r="U120" s="148"/>
      <c r="V120" s="146"/>
      <c r="W120" s="147"/>
      <c r="X120" s="147"/>
      <c r="Y120" s="147"/>
      <c r="Z120" s="147"/>
      <c r="AA120" s="149"/>
      <c r="AB120" s="394"/>
      <c r="AC120" s="136"/>
      <c r="AD120" s="297"/>
      <c r="AE120" s="169"/>
      <c r="AF120" s="170"/>
      <c r="AG120" s="135"/>
      <c r="AH120" s="135"/>
      <c r="AI120" s="314"/>
      <c r="AJ120" s="146"/>
      <c r="AK120" s="147"/>
      <c r="AL120" s="147"/>
      <c r="AM120" s="147"/>
      <c r="AN120" s="147"/>
      <c r="AO120" s="149"/>
      <c r="AP120" s="171"/>
      <c r="AQ120" s="346"/>
      <c r="AR120" s="346"/>
      <c r="AS120" s="346"/>
      <c r="AT120" s="346"/>
      <c r="AU120" s="346"/>
      <c r="AV120" s="346"/>
    </row>
    <row r="121" spans="1:48" ht="17.25">
      <c r="A121" s="385"/>
      <c r="B121" s="206"/>
      <c r="C121" s="207"/>
      <c r="D121" s="207"/>
      <c r="E121" s="418"/>
      <c r="F121" s="419"/>
      <c r="G121" s="406"/>
      <c r="H121" s="407"/>
      <c r="I121" s="407"/>
      <c r="J121" s="407"/>
      <c r="K121" s="407"/>
      <c r="L121" s="407"/>
      <c r="M121" s="408"/>
      <c r="N121" s="136"/>
      <c r="O121" s="389"/>
      <c r="P121" s="145"/>
      <c r="Q121" s="146"/>
      <c r="R121" s="147"/>
      <c r="S121" s="147"/>
      <c r="T121" s="147"/>
      <c r="U121" s="148"/>
      <c r="V121" s="146"/>
      <c r="W121" s="147"/>
      <c r="X121" s="147"/>
      <c r="Y121" s="147"/>
      <c r="Z121" s="147"/>
      <c r="AA121" s="149"/>
      <c r="AB121" s="394"/>
      <c r="AC121" s="136"/>
      <c r="AD121" s="297"/>
      <c r="AE121" s="169"/>
      <c r="AF121" s="170"/>
      <c r="AG121" s="135"/>
      <c r="AH121" s="135"/>
      <c r="AI121" s="314"/>
      <c r="AJ121" s="146"/>
      <c r="AK121" s="147"/>
      <c r="AL121" s="147"/>
      <c r="AM121" s="147"/>
      <c r="AN121" s="147"/>
      <c r="AO121" s="149"/>
      <c r="AP121" s="171"/>
      <c r="AQ121" s="346"/>
      <c r="AR121" s="346"/>
      <c r="AS121" s="346"/>
      <c r="AT121" s="346"/>
      <c r="AU121" s="346"/>
      <c r="AV121" s="346"/>
    </row>
    <row r="122" spans="1:48" ht="18" thickBot="1">
      <c r="A122" s="386"/>
      <c r="B122" s="208"/>
      <c r="C122" s="209"/>
      <c r="D122" s="209"/>
      <c r="E122" s="421"/>
      <c r="F122" s="422"/>
      <c r="G122" s="423"/>
      <c r="H122" s="424"/>
      <c r="I122" s="424"/>
      <c r="J122" s="424"/>
      <c r="K122" s="424"/>
      <c r="L122" s="424"/>
      <c r="M122" s="425"/>
      <c r="N122" s="141"/>
      <c r="O122" s="392"/>
      <c r="P122" s="160"/>
      <c r="Q122" s="161"/>
      <c r="R122" s="162"/>
      <c r="S122" s="162"/>
      <c r="T122" s="162"/>
      <c r="U122" s="163"/>
      <c r="V122" s="161"/>
      <c r="W122" s="162"/>
      <c r="X122" s="162"/>
      <c r="Y122" s="162"/>
      <c r="Z122" s="162"/>
      <c r="AA122" s="164"/>
      <c r="AB122" s="395"/>
      <c r="AC122" s="141"/>
      <c r="AD122" s="300"/>
      <c r="AE122" s="178"/>
      <c r="AF122" s="179"/>
      <c r="AG122" s="180"/>
      <c r="AH122" s="180"/>
      <c r="AI122" s="316"/>
      <c r="AJ122" s="161"/>
      <c r="AK122" s="162"/>
      <c r="AL122" s="162"/>
      <c r="AM122" s="162"/>
      <c r="AN122" s="162"/>
      <c r="AO122" s="164"/>
      <c r="AP122" s="189"/>
      <c r="AQ122" s="346"/>
      <c r="AR122" s="346"/>
      <c r="AS122" s="346"/>
      <c r="AT122" s="346"/>
      <c r="AU122" s="346"/>
      <c r="AV122" s="346"/>
    </row>
    <row r="123" spans="1:48" s="183" customFormat="1" ht="17.25">
      <c r="A123" s="210"/>
      <c r="B123" s="211"/>
      <c r="C123" s="182"/>
      <c r="D123" s="182"/>
      <c r="E123" s="182"/>
      <c r="F123" s="184"/>
      <c r="G123" s="182"/>
      <c r="H123" s="182"/>
      <c r="I123" s="182"/>
      <c r="J123" s="182"/>
      <c r="K123" s="182"/>
      <c r="L123" s="182"/>
      <c r="M123" s="182"/>
      <c r="N123" s="182"/>
      <c r="O123" s="185"/>
      <c r="P123" s="181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7"/>
      <c r="AB123" s="188"/>
      <c r="AC123" s="182"/>
      <c r="AD123" s="188"/>
      <c r="AE123" s="182"/>
      <c r="AF123" s="182"/>
      <c r="AG123" s="182"/>
      <c r="AH123" s="182"/>
      <c r="AI123" s="216"/>
      <c r="AJ123" s="186"/>
      <c r="AK123" s="186"/>
      <c r="AL123" s="186"/>
      <c r="AM123" s="186"/>
      <c r="AN123" s="186"/>
      <c r="AO123" s="187"/>
      <c r="AP123" s="186"/>
      <c r="AQ123" s="396"/>
      <c r="AR123" s="396"/>
      <c r="AS123" s="396"/>
      <c r="AT123" s="396"/>
      <c r="AU123" s="396"/>
      <c r="AV123" s="396"/>
    </row>
    <row r="124" spans="1:42" s="183" customFormat="1" ht="17.25">
      <c r="A124" s="210"/>
      <c r="B124" s="211"/>
      <c r="C124" s="182"/>
      <c r="D124" s="182"/>
      <c r="E124" s="182"/>
      <c r="F124" s="184"/>
      <c r="G124" s="182"/>
      <c r="H124" s="182"/>
      <c r="I124" s="182"/>
      <c r="J124" s="182"/>
      <c r="K124" s="182"/>
      <c r="L124" s="182"/>
      <c r="M124" s="182"/>
      <c r="N124" s="182"/>
      <c r="O124" s="185"/>
      <c r="P124" s="181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7"/>
      <c r="AB124" s="188"/>
      <c r="AC124" s="182"/>
      <c r="AD124" s="188"/>
      <c r="AE124" s="182"/>
      <c r="AF124" s="182"/>
      <c r="AG124" s="182"/>
      <c r="AH124" s="182"/>
      <c r="AI124" s="216"/>
      <c r="AJ124" s="186"/>
      <c r="AK124" s="186"/>
      <c r="AL124" s="186"/>
      <c r="AM124" s="186"/>
      <c r="AN124" s="186"/>
      <c r="AO124" s="187"/>
      <c r="AP124" s="186"/>
    </row>
    <row r="125" spans="1:42" s="183" customFormat="1" ht="17.25">
      <c r="A125" s="210"/>
      <c r="B125" s="211"/>
      <c r="C125" s="182"/>
      <c r="D125" s="182"/>
      <c r="E125" s="182"/>
      <c r="F125" s="184"/>
      <c r="G125" s="182"/>
      <c r="H125" s="182"/>
      <c r="I125" s="182"/>
      <c r="J125" s="182"/>
      <c r="K125" s="182"/>
      <c r="L125" s="182"/>
      <c r="M125" s="182"/>
      <c r="N125" s="182"/>
      <c r="O125" s="185"/>
      <c r="P125" s="181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7"/>
      <c r="AB125" s="188"/>
      <c r="AC125" s="182"/>
      <c r="AD125" s="188"/>
      <c r="AE125" s="182"/>
      <c r="AF125" s="182"/>
      <c r="AG125" s="182"/>
      <c r="AH125" s="182"/>
      <c r="AI125" s="216"/>
      <c r="AJ125" s="186"/>
      <c r="AK125" s="186"/>
      <c r="AL125" s="186"/>
      <c r="AM125" s="186"/>
      <c r="AN125" s="186"/>
      <c r="AO125" s="187"/>
      <c r="AP125" s="186"/>
    </row>
    <row r="126" spans="1:42" s="183" customFormat="1" ht="17.25">
      <c r="A126" s="210"/>
      <c r="B126" s="211"/>
      <c r="C126" s="182"/>
      <c r="D126" s="182"/>
      <c r="E126" s="182"/>
      <c r="F126" s="184"/>
      <c r="G126" s="182"/>
      <c r="H126" s="182"/>
      <c r="I126" s="182"/>
      <c r="J126" s="182"/>
      <c r="K126" s="182"/>
      <c r="L126" s="182"/>
      <c r="M126" s="182"/>
      <c r="N126" s="182"/>
      <c r="O126" s="185"/>
      <c r="P126" s="181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7"/>
      <c r="AB126" s="188"/>
      <c r="AC126" s="182"/>
      <c r="AD126" s="188"/>
      <c r="AE126" s="182"/>
      <c r="AF126" s="182"/>
      <c r="AG126" s="182"/>
      <c r="AH126" s="182"/>
      <c r="AI126" s="216"/>
      <c r="AJ126" s="186"/>
      <c r="AK126" s="186"/>
      <c r="AL126" s="186"/>
      <c r="AM126" s="186"/>
      <c r="AN126" s="186"/>
      <c r="AO126" s="187"/>
      <c r="AP126" s="186"/>
    </row>
    <row r="127" spans="1:42" s="183" customFormat="1" ht="17.25">
      <c r="A127" s="210"/>
      <c r="B127" s="211"/>
      <c r="C127" s="182"/>
      <c r="D127" s="182"/>
      <c r="E127" s="182"/>
      <c r="F127" s="184"/>
      <c r="G127" s="182"/>
      <c r="H127" s="182"/>
      <c r="I127" s="182"/>
      <c r="J127" s="182"/>
      <c r="K127" s="182"/>
      <c r="L127" s="182"/>
      <c r="M127" s="182"/>
      <c r="N127" s="182"/>
      <c r="O127" s="185"/>
      <c r="P127" s="181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7"/>
      <c r="AB127" s="188"/>
      <c r="AC127" s="182"/>
      <c r="AD127" s="188"/>
      <c r="AE127" s="182"/>
      <c r="AF127" s="182"/>
      <c r="AG127" s="182"/>
      <c r="AH127" s="182"/>
      <c r="AI127" s="216"/>
      <c r="AJ127" s="186"/>
      <c r="AK127" s="186"/>
      <c r="AL127" s="186"/>
      <c r="AM127" s="186"/>
      <c r="AN127" s="186"/>
      <c r="AO127" s="187"/>
      <c r="AP127" s="186"/>
    </row>
    <row r="128" spans="1:42" s="183" customFormat="1" ht="17.25">
      <c r="A128" s="210"/>
      <c r="B128" s="211"/>
      <c r="C128" s="182"/>
      <c r="D128" s="182"/>
      <c r="E128" s="182"/>
      <c r="F128" s="184"/>
      <c r="G128" s="182"/>
      <c r="H128" s="182"/>
      <c r="I128" s="182"/>
      <c r="J128" s="182"/>
      <c r="K128" s="182"/>
      <c r="L128" s="182"/>
      <c r="M128" s="182"/>
      <c r="N128" s="182"/>
      <c r="O128" s="185"/>
      <c r="P128" s="181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7"/>
      <c r="AB128" s="188"/>
      <c r="AC128" s="182"/>
      <c r="AD128" s="188"/>
      <c r="AE128" s="182"/>
      <c r="AF128" s="182"/>
      <c r="AG128" s="182"/>
      <c r="AH128" s="182"/>
      <c r="AI128" s="216"/>
      <c r="AJ128" s="186"/>
      <c r="AK128" s="186"/>
      <c r="AL128" s="186"/>
      <c r="AM128" s="186"/>
      <c r="AN128" s="186"/>
      <c r="AO128" s="187"/>
      <c r="AP128" s="186"/>
    </row>
    <row r="129" spans="1:42" s="183" customFormat="1" ht="17.25">
      <c r="A129" s="210"/>
      <c r="B129" s="211"/>
      <c r="C129" s="182"/>
      <c r="D129" s="182"/>
      <c r="E129" s="182"/>
      <c r="F129" s="184"/>
      <c r="G129" s="182"/>
      <c r="H129" s="182"/>
      <c r="I129" s="182"/>
      <c r="J129" s="182"/>
      <c r="K129" s="182"/>
      <c r="L129" s="182"/>
      <c r="M129" s="182"/>
      <c r="N129" s="182"/>
      <c r="O129" s="185"/>
      <c r="P129" s="181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7"/>
      <c r="AB129" s="188"/>
      <c r="AC129" s="182"/>
      <c r="AD129" s="188"/>
      <c r="AE129" s="182"/>
      <c r="AF129" s="182"/>
      <c r="AG129" s="182"/>
      <c r="AH129" s="182"/>
      <c r="AI129" s="216"/>
      <c r="AJ129" s="186"/>
      <c r="AK129" s="186"/>
      <c r="AL129" s="186"/>
      <c r="AM129" s="186"/>
      <c r="AN129" s="186"/>
      <c r="AO129" s="187"/>
      <c r="AP129" s="186"/>
    </row>
    <row r="130" spans="1:42" s="183" customFormat="1" ht="17.25">
      <c r="A130" s="210"/>
      <c r="B130" s="211"/>
      <c r="C130" s="182"/>
      <c r="D130" s="182"/>
      <c r="E130" s="182"/>
      <c r="F130" s="184"/>
      <c r="G130" s="182"/>
      <c r="H130" s="182"/>
      <c r="I130" s="182"/>
      <c r="J130" s="182"/>
      <c r="K130" s="182"/>
      <c r="L130" s="182"/>
      <c r="M130" s="182"/>
      <c r="N130" s="182"/>
      <c r="O130" s="185"/>
      <c r="P130" s="181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7"/>
      <c r="AB130" s="188"/>
      <c r="AC130" s="182"/>
      <c r="AD130" s="188"/>
      <c r="AE130" s="182"/>
      <c r="AF130" s="182"/>
      <c r="AG130" s="182"/>
      <c r="AH130" s="182"/>
      <c r="AI130" s="216"/>
      <c r="AJ130" s="186"/>
      <c r="AK130" s="186"/>
      <c r="AL130" s="186"/>
      <c r="AM130" s="186"/>
      <c r="AN130" s="186"/>
      <c r="AO130" s="187"/>
      <c r="AP130" s="186"/>
    </row>
    <row r="131" spans="1:42" s="183" customFormat="1" ht="17.25">
      <c r="A131" s="210"/>
      <c r="B131" s="211"/>
      <c r="C131" s="182"/>
      <c r="D131" s="182"/>
      <c r="E131" s="182"/>
      <c r="F131" s="184"/>
      <c r="G131" s="182"/>
      <c r="H131" s="182"/>
      <c r="I131" s="182"/>
      <c r="J131" s="182"/>
      <c r="K131" s="182"/>
      <c r="L131" s="182"/>
      <c r="M131" s="182"/>
      <c r="N131" s="182"/>
      <c r="O131" s="185"/>
      <c r="P131" s="181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7"/>
      <c r="AB131" s="188"/>
      <c r="AC131" s="182"/>
      <c r="AD131" s="188"/>
      <c r="AE131" s="182"/>
      <c r="AF131" s="182"/>
      <c r="AG131" s="182"/>
      <c r="AH131" s="182"/>
      <c r="AI131" s="216"/>
      <c r="AJ131" s="186"/>
      <c r="AK131" s="186"/>
      <c r="AL131" s="186"/>
      <c r="AM131" s="186"/>
      <c r="AN131" s="186"/>
      <c r="AO131" s="187"/>
      <c r="AP131" s="186"/>
    </row>
    <row r="132" spans="1:42" s="183" customFormat="1" ht="17.25">
      <c r="A132" s="210"/>
      <c r="B132" s="211"/>
      <c r="C132" s="182"/>
      <c r="D132" s="182"/>
      <c r="E132" s="182"/>
      <c r="F132" s="184"/>
      <c r="G132" s="182"/>
      <c r="H132" s="182"/>
      <c r="I132" s="182"/>
      <c r="J132" s="182"/>
      <c r="K132" s="182"/>
      <c r="L132" s="182"/>
      <c r="M132" s="182"/>
      <c r="N132" s="182"/>
      <c r="O132" s="185"/>
      <c r="P132" s="181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7"/>
      <c r="AB132" s="188"/>
      <c r="AC132" s="182"/>
      <c r="AD132" s="188"/>
      <c r="AE132" s="182"/>
      <c r="AF132" s="182"/>
      <c r="AG132" s="182"/>
      <c r="AH132" s="182"/>
      <c r="AI132" s="216"/>
      <c r="AJ132" s="186"/>
      <c r="AK132" s="186"/>
      <c r="AL132" s="186"/>
      <c r="AM132" s="186"/>
      <c r="AN132" s="186"/>
      <c r="AO132" s="187"/>
      <c r="AP132" s="186"/>
    </row>
    <row r="133" spans="1:42" s="183" customFormat="1" ht="17.25">
      <c r="A133" s="210"/>
      <c r="B133" s="211"/>
      <c r="C133" s="182"/>
      <c r="D133" s="182"/>
      <c r="E133" s="182"/>
      <c r="F133" s="184"/>
      <c r="G133" s="182"/>
      <c r="H133" s="182"/>
      <c r="I133" s="182"/>
      <c r="J133" s="182"/>
      <c r="K133" s="182"/>
      <c r="L133" s="182"/>
      <c r="M133" s="182"/>
      <c r="N133" s="182"/>
      <c r="O133" s="185"/>
      <c r="P133" s="181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7"/>
      <c r="AB133" s="188"/>
      <c r="AC133" s="182"/>
      <c r="AD133" s="188"/>
      <c r="AE133" s="182"/>
      <c r="AF133" s="182"/>
      <c r="AG133" s="182"/>
      <c r="AH133" s="182"/>
      <c r="AI133" s="216"/>
      <c r="AJ133" s="186"/>
      <c r="AK133" s="186"/>
      <c r="AL133" s="186"/>
      <c r="AM133" s="186"/>
      <c r="AN133" s="186"/>
      <c r="AO133" s="187"/>
      <c r="AP133" s="186"/>
    </row>
    <row r="134" spans="1:42" s="183" customFormat="1" ht="17.25">
      <c r="A134" s="210"/>
      <c r="B134" s="211"/>
      <c r="C134" s="182"/>
      <c r="D134" s="182"/>
      <c r="E134" s="182"/>
      <c r="F134" s="184"/>
      <c r="G134" s="182"/>
      <c r="H134" s="182"/>
      <c r="I134" s="182"/>
      <c r="J134" s="182"/>
      <c r="K134" s="182"/>
      <c r="L134" s="182"/>
      <c r="M134" s="182"/>
      <c r="N134" s="182"/>
      <c r="O134" s="185"/>
      <c r="P134" s="181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7"/>
      <c r="AB134" s="188"/>
      <c r="AC134" s="182"/>
      <c r="AD134" s="188"/>
      <c r="AE134" s="182"/>
      <c r="AF134" s="182"/>
      <c r="AG134" s="182"/>
      <c r="AH134" s="182"/>
      <c r="AI134" s="216"/>
      <c r="AJ134" s="186"/>
      <c r="AK134" s="186"/>
      <c r="AL134" s="186"/>
      <c r="AM134" s="186"/>
      <c r="AN134" s="186"/>
      <c r="AO134" s="187"/>
      <c r="AP134" s="186"/>
    </row>
    <row r="135" spans="1:42" s="183" customFormat="1" ht="17.25">
      <c r="A135" s="210"/>
      <c r="B135" s="211"/>
      <c r="C135" s="182"/>
      <c r="D135" s="182"/>
      <c r="E135" s="182"/>
      <c r="F135" s="184"/>
      <c r="G135" s="182"/>
      <c r="H135" s="182"/>
      <c r="I135" s="182"/>
      <c r="J135" s="182"/>
      <c r="K135" s="182"/>
      <c r="L135" s="182"/>
      <c r="M135" s="182"/>
      <c r="N135" s="182"/>
      <c r="O135" s="185"/>
      <c r="P135" s="181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7"/>
      <c r="AB135" s="188"/>
      <c r="AC135" s="182"/>
      <c r="AD135" s="188"/>
      <c r="AE135" s="182"/>
      <c r="AF135" s="182"/>
      <c r="AG135" s="182"/>
      <c r="AH135" s="182"/>
      <c r="AI135" s="216"/>
      <c r="AJ135" s="186"/>
      <c r="AK135" s="186"/>
      <c r="AL135" s="186"/>
      <c r="AM135" s="186"/>
      <c r="AN135" s="186"/>
      <c r="AO135" s="187"/>
      <c r="AP135" s="186"/>
    </row>
    <row r="136" spans="1:42" s="183" customFormat="1" ht="17.25">
      <c r="A136" s="210"/>
      <c r="B136" s="211"/>
      <c r="C136" s="182"/>
      <c r="D136" s="182"/>
      <c r="E136" s="182"/>
      <c r="F136" s="184"/>
      <c r="G136" s="182"/>
      <c r="H136" s="182"/>
      <c r="I136" s="182"/>
      <c r="J136" s="182"/>
      <c r="K136" s="182"/>
      <c r="L136" s="182"/>
      <c r="M136" s="182"/>
      <c r="N136" s="182"/>
      <c r="O136" s="185"/>
      <c r="P136" s="181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7"/>
      <c r="AB136" s="188"/>
      <c r="AC136" s="182"/>
      <c r="AD136" s="188"/>
      <c r="AE136" s="182"/>
      <c r="AF136" s="182"/>
      <c r="AG136" s="182"/>
      <c r="AH136" s="182"/>
      <c r="AI136" s="216"/>
      <c r="AJ136" s="186"/>
      <c r="AK136" s="186"/>
      <c r="AL136" s="186"/>
      <c r="AM136" s="186"/>
      <c r="AN136" s="186"/>
      <c r="AO136" s="187"/>
      <c r="AP136" s="186"/>
    </row>
    <row r="137" spans="1:42" s="183" customFormat="1" ht="17.25">
      <c r="A137" s="210"/>
      <c r="B137" s="211"/>
      <c r="C137" s="182"/>
      <c r="D137" s="182"/>
      <c r="E137" s="182"/>
      <c r="F137" s="184"/>
      <c r="G137" s="182"/>
      <c r="H137" s="182"/>
      <c r="I137" s="182"/>
      <c r="J137" s="182"/>
      <c r="K137" s="182"/>
      <c r="L137" s="182"/>
      <c r="M137" s="182"/>
      <c r="N137" s="182"/>
      <c r="O137" s="185"/>
      <c r="P137" s="181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7"/>
      <c r="AB137" s="188"/>
      <c r="AC137" s="182"/>
      <c r="AD137" s="188"/>
      <c r="AE137" s="182"/>
      <c r="AF137" s="182"/>
      <c r="AG137" s="182"/>
      <c r="AH137" s="182"/>
      <c r="AI137" s="216"/>
      <c r="AJ137" s="186"/>
      <c r="AK137" s="186"/>
      <c r="AL137" s="186"/>
      <c r="AM137" s="186"/>
      <c r="AN137" s="186"/>
      <c r="AO137" s="187"/>
      <c r="AP137" s="186"/>
    </row>
    <row r="138" spans="1:42" s="183" customFormat="1" ht="17.25">
      <c r="A138" s="210"/>
      <c r="B138" s="211"/>
      <c r="C138" s="182"/>
      <c r="D138" s="182"/>
      <c r="E138" s="182"/>
      <c r="F138" s="184"/>
      <c r="G138" s="182"/>
      <c r="H138" s="182"/>
      <c r="I138" s="182"/>
      <c r="J138" s="182"/>
      <c r="K138" s="182"/>
      <c r="L138" s="182"/>
      <c r="M138" s="182"/>
      <c r="N138" s="182"/>
      <c r="O138" s="185"/>
      <c r="P138" s="181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7"/>
      <c r="AB138" s="188"/>
      <c r="AC138" s="182"/>
      <c r="AD138" s="188"/>
      <c r="AE138" s="182"/>
      <c r="AF138" s="182"/>
      <c r="AG138" s="182"/>
      <c r="AH138" s="182"/>
      <c r="AI138" s="216"/>
      <c r="AJ138" s="186"/>
      <c r="AK138" s="186"/>
      <c r="AL138" s="186"/>
      <c r="AM138" s="186"/>
      <c r="AN138" s="186"/>
      <c r="AO138" s="187"/>
      <c r="AP138" s="186"/>
    </row>
    <row r="139" spans="1:42" s="183" customFormat="1" ht="17.25">
      <c r="A139" s="210"/>
      <c r="B139" s="211"/>
      <c r="C139" s="182"/>
      <c r="D139" s="182"/>
      <c r="E139" s="182"/>
      <c r="F139" s="184"/>
      <c r="G139" s="182"/>
      <c r="H139" s="182"/>
      <c r="I139" s="182"/>
      <c r="J139" s="182"/>
      <c r="K139" s="182"/>
      <c r="L139" s="182"/>
      <c r="M139" s="182"/>
      <c r="N139" s="182"/>
      <c r="O139" s="185"/>
      <c r="P139" s="181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7"/>
      <c r="AB139" s="188"/>
      <c r="AC139" s="182"/>
      <c r="AD139" s="188"/>
      <c r="AE139" s="182"/>
      <c r="AF139" s="182"/>
      <c r="AG139" s="182"/>
      <c r="AH139" s="182"/>
      <c r="AI139" s="216"/>
      <c r="AJ139" s="186"/>
      <c r="AK139" s="186"/>
      <c r="AL139" s="186"/>
      <c r="AM139" s="186"/>
      <c r="AN139" s="186"/>
      <c r="AO139" s="187"/>
      <c r="AP139" s="186"/>
    </row>
    <row r="140" spans="1:42" s="183" customFormat="1" ht="17.25">
      <c r="A140" s="210"/>
      <c r="B140" s="211"/>
      <c r="C140" s="182"/>
      <c r="D140" s="182"/>
      <c r="E140" s="182"/>
      <c r="F140" s="184"/>
      <c r="G140" s="182"/>
      <c r="H140" s="182"/>
      <c r="I140" s="182"/>
      <c r="J140" s="182"/>
      <c r="K140" s="182"/>
      <c r="L140" s="182"/>
      <c r="M140" s="182"/>
      <c r="N140" s="182"/>
      <c r="O140" s="185"/>
      <c r="P140" s="181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7"/>
      <c r="AB140" s="188"/>
      <c r="AC140" s="182"/>
      <c r="AD140" s="188"/>
      <c r="AE140" s="182"/>
      <c r="AF140" s="182"/>
      <c r="AG140" s="182"/>
      <c r="AH140" s="182"/>
      <c r="AI140" s="216"/>
      <c r="AJ140" s="186"/>
      <c r="AK140" s="186"/>
      <c r="AL140" s="186"/>
      <c r="AM140" s="186"/>
      <c r="AN140" s="186"/>
      <c r="AO140" s="187"/>
      <c r="AP140" s="186"/>
    </row>
    <row r="141" spans="1:42" s="183" customFormat="1" ht="17.25">
      <c r="A141" s="210"/>
      <c r="B141" s="211"/>
      <c r="C141" s="182"/>
      <c r="D141" s="182"/>
      <c r="E141" s="182"/>
      <c r="F141" s="184"/>
      <c r="G141" s="182"/>
      <c r="H141" s="182"/>
      <c r="I141" s="182"/>
      <c r="J141" s="182"/>
      <c r="K141" s="182"/>
      <c r="L141" s="182"/>
      <c r="M141" s="182"/>
      <c r="N141" s="182"/>
      <c r="O141" s="185"/>
      <c r="P141" s="181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7"/>
      <c r="AB141" s="188"/>
      <c r="AC141" s="182"/>
      <c r="AD141" s="188"/>
      <c r="AE141" s="182"/>
      <c r="AF141" s="182"/>
      <c r="AG141" s="182"/>
      <c r="AH141" s="182"/>
      <c r="AI141" s="216"/>
      <c r="AJ141" s="186"/>
      <c r="AK141" s="186"/>
      <c r="AL141" s="186"/>
      <c r="AM141" s="186"/>
      <c r="AN141" s="186"/>
      <c r="AO141" s="187"/>
      <c r="AP141" s="186"/>
    </row>
    <row r="142" spans="1:42" s="183" customFormat="1" ht="17.25">
      <c r="A142" s="210"/>
      <c r="B142" s="211"/>
      <c r="C142" s="182"/>
      <c r="D142" s="182"/>
      <c r="E142" s="182"/>
      <c r="F142" s="184"/>
      <c r="G142" s="182"/>
      <c r="H142" s="182"/>
      <c r="I142" s="182"/>
      <c r="J142" s="182"/>
      <c r="K142" s="182"/>
      <c r="L142" s="182"/>
      <c r="M142" s="182"/>
      <c r="N142" s="182"/>
      <c r="O142" s="185"/>
      <c r="P142" s="181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7"/>
      <c r="AB142" s="188"/>
      <c r="AC142" s="182"/>
      <c r="AD142" s="188"/>
      <c r="AE142" s="182"/>
      <c r="AF142" s="182"/>
      <c r="AG142" s="182"/>
      <c r="AH142" s="182"/>
      <c r="AI142" s="216"/>
      <c r="AJ142" s="186"/>
      <c r="AK142" s="186"/>
      <c r="AL142" s="186"/>
      <c r="AM142" s="186"/>
      <c r="AN142" s="186"/>
      <c r="AO142" s="187"/>
      <c r="AP142" s="186"/>
    </row>
    <row r="143" spans="1:42" s="183" customFormat="1" ht="17.25">
      <c r="A143" s="210"/>
      <c r="B143" s="211"/>
      <c r="C143" s="182"/>
      <c r="D143" s="182"/>
      <c r="E143" s="182"/>
      <c r="F143" s="184"/>
      <c r="G143" s="182"/>
      <c r="H143" s="182"/>
      <c r="I143" s="182"/>
      <c r="J143" s="182"/>
      <c r="K143" s="182"/>
      <c r="L143" s="182"/>
      <c r="M143" s="182"/>
      <c r="N143" s="182"/>
      <c r="O143" s="185"/>
      <c r="P143" s="181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7"/>
      <c r="AB143" s="188"/>
      <c r="AC143" s="182"/>
      <c r="AD143" s="188"/>
      <c r="AE143" s="182"/>
      <c r="AF143" s="182"/>
      <c r="AG143" s="182"/>
      <c r="AH143" s="182"/>
      <c r="AI143" s="216"/>
      <c r="AJ143" s="186"/>
      <c r="AK143" s="186"/>
      <c r="AL143" s="186"/>
      <c r="AM143" s="186"/>
      <c r="AN143" s="186"/>
      <c r="AO143" s="187"/>
      <c r="AP143" s="186"/>
    </row>
    <row r="144" spans="1:42" s="183" customFormat="1" ht="17.25">
      <c r="A144" s="210"/>
      <c r="B144" s="211"/>
      <c r="C144" s="182"/>
      <c r="D144" s="182"/>
      <c r="E144" s="182"/>
      <c r="F144" s="184"/>
      <c r="G144" s="182"/>
      <c r="H144" s="182"/>
      <c r="I144" s="182"/>
      <c r="J144" s="182"/>
      <c r="K144" s="182"/>
      <c r="L144" s="182"/>
      <c r="M144" s="182"/>
      <c r="N144" s="182"/>
      <c r="O144" s="185"/>
      <c r="P144" s="181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7"/>
      <c r="AB144" s="188"/>
      <c r="AC144" s="182"/>
      <c r="AD144" s="188"/>
      <c r="AE144" s="182"/>
      <c r="AF144" s="182"/>
      <c r="AG144" s="182"/>
      <c r="AH144" s="182"/>
      <c r="AI144" s="216"/>
      <c r="AJ144" s="186"/>
      <c r="AK144" s="186"/>
      <c r="AL144" s="186"/>
      <c r="AM144" s="186"/>
      <c r="AN144" s="186"/>
      <c r="AO144" s="187"/>
      <c r="AP144" s="186"/>
    </row>
    <row r="145" spans="1:42" s="183" customFormat="1" ht="17.25">
      <c r="A145" s="210"/>
      <c r="B145" s="211"/>
      <c r="C145" s="182"/>
      <c r="D145" s="182"/>
      <c r="E145" s="182"/>
      <c r="F145" s="184"/>
      <c r="G145" s="182"/>
      <c r="H145" s="182"/>
      <c r="I145" s="182"/>
      <c r="J145" s="182"/>
      <c r="K145" s="182"/>
      <c r="L145" s="182"/>
      <c r="M145" s="182"/>
      <c r="N145" s="182"/>
      <c r="O145" s="185"/>
      <c r="P145" s="181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7"/>
      <c r="AB145" s="188"/>
      <c r="AC145" s="182"/>
      <c r="AD145" s="188"/>
      <c r="AE145" s="182"/>
      <c r="AF145" s="182"/>
      <c r="AG145" s="182"/>
      <c r="AH145" s="182"/>
      <c r="AI145" s="216"/>
      <c r="AJ145" s="186"/>
      <c r="AK145" s="186"/>
      <c r="AL145" s="186"/>
      <c r="AM145" s="186"/>
      <c r="AN145" s="186"/>
      <c r="AO145" s="187"/>
      <c r="AP145" s="186"/>
    </row>
    <row r="146" spans="1:42" s="183" customFormat="1" ht="17.25">
      <c r="A146" s="210"/>
      <c r="B146" s="211"/>
      <c r="C146" s="182"/>
      <c r="D146" s="182"/>
      <c r="E146" s="182"/>
      <c r="F146" s="184"/>
      <c r="G146" s="182"/>
      <c r="H146" s="182"/>
      <c r="I146" s="182"/>
      <c r="J146" s="182"/>
      <c r="K146" s="182"/>
      <c r="L146" s="182"/>
      <c r="M146" s="182"/>
      <c r="N146" s="182"/>
      <c r="O146" s="185"/>
      <c r="P146" s="181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7"/>
      <c r="AB146" s="188"/>
      <c r="AC146" s="182"/>
      <c r="AD146" s="188"/>
      <c r="AE146" s="182"/>
      <c r="AF146" s="182"/>
      <c r="AG146" s="182"/>
      <c r="AH146" s="182"/>
      <c r="AI146" s="216"/>
      <c r="AJ146" s="186"/>
      <c r="AK146" s="186"/>
      <c r="AL146" s="186"/>
      <c r="AM146" s="186"/>
      <c r="AN146" s="186"/>
      <c r="AO146" s="187"/>
      <c r="AP146" s="186"/>
    </row>
    <row r="147" spans="1:42" s="183" customFormat="1" ht="17.25">
      <c r="A147" s="210"/>
      <c r="B147" s="211"/>
      <c r="C147" s="182"/>
      <c r="D147" s="182"/>
      <c r="E147" s="182"/>
      <c r="F147" s="184"/>
      <c r="G147" s="182"/>
      <c r="H147" s="182"/>
      <c r="I147" s="182"/>
      <c r="J147" s="182"/>
      <c r="K147" s="182"/>
      <c r="L147" s="182"/>
      <c r="M147" s="182"/>
      <c r="N147" s="182"/>
      <c r="O147" s="185"/>
      <c r="P147" s="181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7"/>
      <c r="AB147" s="188"/>
      <c r="AC147" s="182"/>
      <c r="AD147" s="188"/>
      <c r="AE147" s="182"/>
      <c r="AF147" s="182"/>
      <c r="AG147" s="182"/>
      <c r="AH147" s="182"/>
      <c r="AI147" s="216"/>
      <c r="AJ147" s="186"/>
      <c r="AK147" s="186"/>
      <c r="AL147" s="186"/>
      <c r="AM147" s="186"/>
      <c r="AN147" s="186"/>
      <c r="AO147" s="187"/>
      <c r="AP147" s="186"/>
    </row>
    <row r="148" spans="1:42" s="183" customFormat="1" ht="17.25">
      <c r="A148" s="210"/>
      <c r="B148" s="211"/>
      <c r="C148" s="182"/>
      <c r="D148" s="182"/>
      <c r="E148" s="182"/>
      <c r="F148" s="184"/>
      <c r="G148" s="182"/>
      <c r="H148" s="182"/>
      <c r="I148" s="182"/>
      <c r="J148" s="182"/>
      <c r="K148" s="182"/>
      <c r="L148" s="182"/>
      <c r="M148" s="182"/>
      <c r="N148" s="182"/>
      <c r="O148" s="185"/>
      <c r="P148" s="181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7"/>
      <c r="AB148" s="188"/>
      <c r="AC148" s="182"/>
      <c r="AD148" s="188"/>
      <c r="AE148" s="182"/>
      <c r="AF148" s="182"/>
      <c r="AG148" s="182"/>
      <c r="AH148" s="182"/>
      <c r="AI148" s="216"/>
      <c r="AJ148" s="186"/>
      <c r="AK148" s="186"/>
      <c r="AL148" s="186"/>
      <c r="AM148" s="186"/>
      <c r="AN148" s="186"/>
      <c r="AO148" s="187"/>
      <c r="AP148" s="186"/>
    </row>
    <row r="149" spans="1:42" s="183" customFormat="1" ht="17.25">
      <c r="A149" s="210"/>
      <c r="B149" s="211"/>
      <c r="C149" s="182"/>
      <c r="D149" s="182"/>
      <c r="E149" s="182"/>
      <c r="F149" s="184"/>
      <c r="G149" s="182"/>
      <c r="H149" s="182"/>
      <c r="I149" s="182"/>
      <c r="J149" s="182"/>
      <c r="K149" s="182"/>
      <c r="L149" s="182"/>
      <c r="M149" s="182"/>
      <c r="N149" s="182"/>
      <c r="O149" s="185"/>
      <c r="P149" s="181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7"/>
      <c r="AB149" s="188"/>
      <c r="AC149" s="182"/>
      <c r="AD149" s="188"/>
      <c r="AE149" s="182"/>
      <c r="AF149" s="182"/>
      <c r="AG149" s="182"/>
      <c r="AH149" s="182"/>
      <c r="AI149" s="216"/>
      <c r="AJ149" s="186"/>
      <c r="AK149" s="186"/>
      <c r="AL149" s="186"/>
      <c r="AM149" s="186"/>
      <c r="AN149" s="186"/>
      <c r="AO149" s="187"/>
      <c r="AP149" s="186"/>
    </row>
    <row r="150" spans="1:42" s="183" customFormat="1" ht="17.25">
      <c r="A150" s="210"/>
      <c r="B150" s="211"/>
      <c r="C150" s="182"/>
      <c r="D150" s="182"/>
      <c r="E150" s="182"/>
      <c r="F150" s="184"/>
      <c r="G150" s="182"/>
      <c r="H150" s="182"/>
      <c r="I150" s="182"/>
      <c r="J150" s="182"/>
      <c r="K150" s="182"/>
      <c r="L150" s="182"/>
      <c r="M150" s="182"/>
      <c r="N150" s="182"/>
      <c r="O150" s="185"/>
      <c r="P150" s="181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7"/>
      <c r="AB150" s="188"/>
      <c r="AC150" s="182"/>
      <c r="AD150" s="188"/>
      <c r="AE150" s="182"/>
      <c r="AF150" s="182"/>
      <c r="AG150" s="182"/>
      <c r="AH150" s="182"/>
      <c r="AI150" s="216"/>
      <c r="AJ150" s="186"/>
      <c r="AK150" s="186"/>
      <c r="AL150" s="186"/>
      <c r="AM150" s="186"/>
      <c r="AN150" s="186"/>
      <c r="AO150" s="187"/>
      <c r="AP150" s="186"/>
    </row>
    <row r="151" spans="1:42" s="183" customFormat="1" ht="17.25">
      <c r="A151" s="210"/>
      <c r="B151" s="211"/>
      <c r="C151" s="182"/>
      <c r="D151" s="182"/>
      <c r="E151" s="182"/>
      <c r="F151" s="184"/>
      <c r="G151" s="182"/>
      <c r="H151" s="182"/>
      <c r="I151" s="182"/>
      <c r="J151" s="182"/>
      <c r="K151" s="182"/>
      <c r="L151" s="182"/>
      <c r="M151" s="182"/>
      <c r="N151" s="182"/>
      <c r="O151" s="185"/>
      <c r="P151" s="181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7"/>
      <c r="AB151" s="188"/>
      <c r="AC151" s="182"/>
      <c r="AD151" s="188"/>
      <c r="AE151" s="182"/>
      <c r="AF151" s="182"/>
      <c r="AG151" s="182"/>
      <c r="AH151" s="182"/>
      <c r="AI151" s="216"/>
      <c r="AJ151" s="186"/>
      <c r="AK151" s="186"/>
      <c r="AL151" s="186"/>
      <c r="AM151" s="186"/>
      <c r="AN151" s="186"/>
      <c r="AO151" s="187"/>
      <c r="AP151" s="186"/>
    </row>
    <row r="152" spans="1:42" s="183" customFormat="1" ht="17.25">
      <c r="A152" s="210"/>
      <c r="B152" s="211"/>
      <c r="C152" s="182"/>
      <c r="D152" s="182"/>
      <c r="E152" s="182"/>
      <c r="F152" s="184"/>
      <c r="G152" s="182"/>
      <c r="H152" s="182"/>
      <c r="I152" s="182"/>
      <c r="J152" s="182"/>
      <c r="K152" s="182"/>
      <c r="L152" s="182"/>
      <c r="M152" s="182"/>
      <c r="N152" s="182"/>
      <c r="O152" s="185"/>
      <c r="P152" s="181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7"/>
      <c r="AB152" s="188"/>
      <c r="AC152" s="182"/>
      <c r="AD152" s="188"/>
      <c r="AE152" s="182"/>
      <c r="AF152" s="182"/>
      <c r="AG152" s="182"/>
      <c r="AH152" s="182"/>
      <c r="AI152" s="216"/>
      <c r="AJ152" s="186"/>
      <c r="AK152" s="186"/>
      <c r="AL152" s="186"/>
      <c r="AM152" s="186"/>
      <c r="AN152" s="186"/>
      <c r="AO152" s="187"/>
      <c r="AP152" s="186"/>
    </row>
    <row r="153" ht="17.25">
      <c r="AI153" s="217"/>
    </row>
    <row r="154" ht="17.25">
      <c r="AI154" s="217"/>
    </row>
    <row r="155" ht="17.25">
      <c r="AI155" s="217"/>
    </row>
    <row r="156" ht="17.25">
      <c r="AI156" s="217"/>
    </row>
    <row r="157" ht="17.25">
      <c r="AI157" s="217"/>
    </row>
    <row r="158" ht="17.25">
      <c r="AI158" s="217"/>
    </row>
    <row r="159" ht="17.25">
      <c r="AI159" s="217"/>
    </row>
    <row r="160" ht="17.25">
      <c r="AI160" s="217"/>
    </row>
    <row r="161" ht="17.25">
      <c r="AI161" s="217"/>
    </row>
    <row r="162" ht="17.25">
      <c r="AI162" s="217"/>
    </row>
    <row r="163" ht="17.25">
      <c r="AI163" s="217"/>
    </row>
    <row r="164" ht="17.25">
      <c r="AI164" s="217"/>
    </row>
    <row r="165" ht="17.25">
      <c r="AI165" s="217"/>
    </row>
    <row r="166" ht="17.25">
      <c r="AI166" s="217"/>
    </row>
    <row r="167" ht="17.25">
      <c r="AI167" s="217"/>
    </row>
    <row r="168" ht="17.25">
      <c r="AI168" s="217"/>
    </row>
    <row r="169" ht="17.25">
      <c r="AI169" s="217"/>
    </row>
    <row r="170" ht="17.25">
      <c r="AI170" s="217"/>
    </row>
    <row r="171" ht="17.25">
      <c r="AI171" s="217"/>
    </row>
    <row r="172" ht="17.25">
      <c r="AI172" s="217"/>
    </row>
    <row r="173" ht="17.25">
      <c r="AI173" s="217"/>
    </row>
    <row r="174" ht="17.25">
      <c r="AI174" s="217"/>
    </row>
    <row r="175" ht="17.25">
      <c r="AI175" s="217"/>
    </row>
    <row r="176" ht="17.25">
      <c r="AI176" s="217"/>
    </row>
    <row r="177" ht="17.25">
      <c r="AI177" s="217"/>
    </row>
    <row r="178" ht="17.25">
      <c r="AI178" s="217"/>
    </row>
    <row r="179" ht="17.25">
      <c r="AI179" s="217"/>
    </row>
    <row r="180" ht="17.25">
      <c r="AI180" s="217"/>
    </row>
    <row r="181" ht="17.25">
      <c r="AI181" s="217"/>
    </row>
    <row r="182" ht="17.25">
      <c r="AI182" s="217"/>
    </row>
    <row r="183" ht="17.25">
      <c r="AI183" s="217"/>
    </row>
    <row r="184" ht="17.25">
      <c r="AI184" s="217"/>
    </row>
    <row r="185" ht="17.25">
      <c r="AI185" s="217"/>
    </row>
    <row r="186" ht="17.25">
      <c r="AI186" s="217"/>
    </row>
    <row r="187" ht="17.25">
      <c r="AI187" s="217"/>
    </row>
    <row r="188" ht="17.25">
      <c r="AI188" s="217"/>
    </row>
    <row r="189" ht="17.25">
      <c r="AI189" s="217"/>
    </row>
    <row r="190" ht="17.25">
      <c r="AI190" s="217"/>
    </row>
    <row r="191" ht="17.25">
      <c r="AI191" s="217"/>
    </row>
    <row r="192" ht="17.25">
      <c r="AI192" s="217"/>
    </row>
    <row r="193" ht="17.25">
      <c r="AI193" s="217"/>
    </row>
    <row r="194" ht="17.25">
      <c r="AI194" s="217"/>
    </row>
    <row r="195" ht="17.25">
      <c r="AI195" s="217"/>
    </row>
    <row r="196" ht="17.25">
      <c r="AI196" s="217"/>
    </row>
    <row r="197" ht="17.25">
      <c r="AI197" s="217"/>
    </row>
    <row r="198" ht="17.25">
      <c r="AI198" s="217"/>
    </row>
    <row r="199" ht="17.25">
      <c r="AI199" s="217"/>
    </row>
    <row r="200" ht="17.25">
      <c r="AI200" s="217"/>
    </row>
    <row r="201" ht="17.25">
      <c r="AI201" s="217"/>
    </row>
    <row r="202" ht="17.25">
      <c r="AI202" s="217"/>
    </row>
    <row r="203" ht="17.25">
      <c r="AI203" s="217"/>
    </row>
    <row r="204" ht="17.25">
      <c r="AI204" s="217"/>
    </row>
    <row r="205" ht="17.25">
      <c r="AI205" s="217"/>
    </row>
    <row r="206" ht="17.25">
      <c r="AI206" s="217"/>
    </row>
    <row r="207" ht="17.25">
      <c r="AI207" s="217"/>
    </row>
    <row r="208" ht="17.25">
      <c r="AI208" s="217"/>
    </row>
    <row r="209" ht="17.25">
      <c r="AI209" s="217"/>
    </row>
    <row r="210" ht="17.25">
      <c r="AI210" s="217"/>
    </row>
    <row r="211" ht="17.25">
      <c r="AI211" s="217"/>
    </row>
    <row r="212" ht="17.25">
      <c r="AI212" s="217"/>
    </row>
    <row r="213" ht="17.25">
      <c r="AI213" s="217"/>
    </row>
    <row r="214" ht="17.25">
      <c r="AI214" s="217"/>
    </row>
    <row r="215" ht="17.25">
      <c r="AI215" s="217"/>
    </row>
    <row r="216" ht="17.25">
      <c r="AI216" s="217"/>
    </row>
    <row r="217" ht="17.25">
      <c r="AI217" s="217"/>
    </row>
    <row r="218" ht="17.25">
      <c r="AI218" s="217"/>
    </row>
    <row r="219" ht="17.25">
      <c r="AI219" s="217"/>
    </row>
    <row r="220" ht="17.25">
      <c r="AI220" s="217"/>
    </row>
    <row r="221" ht="17.25">
      <c r="AI221" s="217"/>
    </row>
    <row r="222" ht="17.25">
      <c r="AI222" s="217"/>
    </row>
    <row r="223" ht="17.25">
      <c r="AI223" s="217"/>
    </row>
    <row r="224" ht="17.25">
      <c r="AI224" s="217"/>
    </row>
    <row r="225" ht="17.25">
      <c r="AI225" s="217"/>
    </row>
    <row r="226" ht="17.25">
      <c r="AI226" s="217"/>
    </row>
    <row r="227" ht="17.25">
      <c r="AI227" s="217"/>
    </row>
    <row r="228" ht="17.25">
      <c r="AI228" s="217"/>
    </row>
    <row r="229" ht="17.25">
      <c r="AI229" s="217"/>
    </row>
    <row r="230" ht="17.25">
      <c r="AI230" s="217"/>
    </row>
    <row r="231" ht="17.25">
      <c r="AI231" s="217"/>
    </row>
    <row r="232" ht="17.25">
      <c r="AI232" s="217"/>
    </row>
    <row r="233" ht="17.25">
      <c r="AI233" s="217"/>
    </row>
    <row r="234" ht="17.25">
      <c r="AI234" s="217"/>
    </row>
    <row r="235" ht="17.25">
      <c r="AI235" s="217"/>
    </row>
    <row r="236" ht="17.25">
      <c r="AI236" s="217"/>
    </row>
    <row r="237" ht="17.25">
      <c r="AI237" s="217"/>
    </row>
    <row r="238" ht="17.25">
      <c r="AI238" s="217"/>
    </row>
    <row r="239" ht="17.25">
      <c r="AI239" s="217"/>
    </row>
    <row r="240" ht="17.25">
      <c r="AI240" s="217"/>
    </row>
    <row r="241" ht="17.25">
      <c r="AI241" s="217"/>
    </row>
    <row r="242" ht="17.25">
      <c r="AI242" s="217"/>
    </row>
    <row r="243" ht="17.25">
      <c r="AI243" s="217"/>
    </row>
    <row r="244" ht="17.25">
      <c r="AI244" s="217"/>
    </row>
    <row r="245" ht="17.25">
      <c r="AI245" s="217"/>
    </row>
    <row r="246" ht="17.25">
      <c r="AI246" s="217"/>
    </row>
    <row r="247" ht="17.25">
      <c r="AI247" s="217"/>
    </row>
    <row r="248" ht="17.25">
      <c r="AI248" s="217"/>
    </row>
    <row r="249" ht="17.25">
      <c r="AI249" s="217"/>
    </row>
    <row r="250" ht="17.25">
      <c r="AI250" s="217"/>
    </row>
    <row r="251" ht="17.25">
      <c r="AI251" s="217"/>
    </row>
    <row r="252" ht="17.25">
      <c r="AI252" s="217"/>
    </row>
    <row r="253" ht="17.25">
      <c r="AI253" s="217"/>
    </row>
    <row r="254" ht="17.25">
      <c r="AI254" s="217"/>
    </row>
    <row r="255" ht="17.25">
      <c r="AI255" s="217"/>
    </row>
    <row r="256" ht="17.25">
      <c r="AI256" s="217"/>
    </row>
    <row r="257" ht="17.25">
      <c r="AI257" s="217"/>
    </row>
    <row r="258" ht="17.25">
      <c r="AI258" s="217"/>
    </row>
    <row r="259" ht="17.25">
      <c r="AI259" s="217"/>
    </row>
    <row r="260" ht="17.25">
      <c r="AI260" s="217"/>
    </row>
    <row r="261" ht="17.25">
      <c r="AI261" s="217"/>
    </row>
    <row r="262" ht="17.25">
      <c r="AI262" s="217"/>
    </row>
    <row r="263" ht="17.25">
      <c r="AI263" s="217"/>
    </row>
    <row r="264" ht="17.25">
      <c r="AI264" s="217"/>
    </row>
    <row r="265" ht="17.25">
      <c r="AI265" s="217"/>
    </row>
    <row r="266" ht="17.25">
      <c r="AI266" s="217"/>
    </row>
    <row r="267" ht="17.25">
      <c r="AI267" s="217"/>
    </row>
    <row r="268" ht="17.25">
      <c r="AI268" s="217"/>
    </row>
    <row r="269" ht="17.25">
      <c r="AI269" s="217"/>
    </row>
    <row r="270" ht="17.25">
      <c r="AI270" s="217"/>
    </row>
    <row r="271" ht="17.25">
      <c r="AI271" s="217"/>
    </row>
    <row r="272" ht="17.25">
      <c r="AI272" s="217"/>
    </row>
    <row r="273" ht="17.25">
      <c r="AI273" s="217"/>
    </row>
    <row r="274" ht="17.25">
      <c r="AI274" s="217"/>
    </row>
    <row r="275" ht="17.25">
      <c r="AI275" s="217"/>
    </row>
    <row r="276" ht="17.25">
      <c r="AI276" s="217"/>
    </row>
    <row r="277" ht="17.25">
      <c r="AI277" s="217"/>
    </row>
    <row r="278" ht="17.25">
      <c r="AI278" s="217"/>
    </row>
    <row r="279" ht="17.25">
      <c r="AI279" s="217"/>
    </row>
    <row r="280" ht="17.25">
      <c r="AI280" s="217"/>
    </row>
    <row r="281" ht="17.25">
      <c r="AI281" s="217"/>
    </row>
    <row r="282" ht="17.25">
      <c r="AI282" s="217"/>
    </row>
    <row r="283" ht="17.25">
      <c r="AI283" s="217"/>
    </row>
    <row r="284" ht="17.25">
      <c r="AI284" s="217"/>
    </row>
    <row r="285" ht="17.25">
      <c r="AI285" s="217"/>
    </row>
    <row r="286" ht="17.25">
      <c r="AI286" s="217"/>
    </row>
    <row r="287" ht="17.25">
      <c r="AI287" s="217"/>
    </row>
    <row r="288" ht="17.25">
      <c r="AI288" s="217"/>
    </row>
    <row r="289" ht="17.25">
      <c r="AI289" s="217"/>
    </row>
    <row r="290" ht="17.25">
      <c r="AI290" s="217"/>
    </row>
    <row r="291" ht="17.25">
      <c r="AI291" s="217"/>
    </row>
    <row r="292" ht="17.25">
      <c r="AI292" s="217"/>
    </row>
    <row r="293" ht="17.25">
      <c r="AI293" s="217"/>
    </row>
    <row r="294" ht="17.25">
      <c r="AI294" s="217"/>
    </row>
    <row r="295" ht="17.25">
      <c r="AI295" s="217"/>
    </row>
    <row r="296" ht="17.25">
      <c r="AI296" s="217"/>
    </row>
    <row r="297" ht="17.25">
      <c r="AI297" s="217"/>
    </row>
    <row r="298" ht="17.25">
      <c r="AI298" s="217"/>
    </row>
    <row r="299" ht="17.25">
      <c r="AI299" s="217"/>
    </row>
    <row r="300" ht="17.25">
      <c r="AI300" s="217"/>
    </row>
    <row r="301" ht="17.25">
      <c r="AI301" s="217"/>
    </row>
    <row r="302" ht="17.25">
      <c r="AI302" s="217"/>
    </row>
    <row r="303" ht="17.25">
      <c r="AI303" s="217"/>
    </row>
    <row r="304" ht="17.25">
      <c r="AI304" s="217"/>
    </row>
    <row r="305" ht="17.25">
      <c r="AI305" s="217"/>
    </row>
    <row r="306" ht="17.25">
      <c r="AI306" s="217"/>
    </row>
    <row r="307" ht="17.25">
      <c r="AI307" s="217"/>
    </row>
    <row r="308" ht="17.25">
      <c r="AI308" s="217"/>
    </row>
    <row r="309" ht="17.25">
      <c r="AI309" s="217"/>
    </row>
    <row r="310" ht="17.25">
      <c r="AI310" s="217"/>
    </row>
    <row r="311" ht="17.25">
      <c r="AI311" s="217"/>
    </row>
    <row r="312" ht="17.25">
      <c r="AI312" s="217"/>
    </row>
    <row r="313" ht="17.25">
      <c r="AI313" s="217"/>
    </row>
    <row r="314" ht="17.25">
      <c r="AI314" s="217"/>
    </row>
    <row r="315" ht="17.25">
      <c r="AI315" s="217"/>
    </row>
    <row r="316" ht="17.25">
      <c r="AI316" s="217"/>
    </row>
    <row r="317" ht="17.25">
      <c r="AI317" s="217"/>
    </row>
    <row r="318" ht="17.25">
      <c r="AI318" s="217"/>
    </row>
    <row r="319" ht="17.25">
      <c r="AI319" s="217"/>
    </row>
    <row r="320" ht="17.25">
      <c r="AI320" s="217"/>
    </row>
    <row r="321" ht="17.25">
      <c r="AI321" s="217"/>
    </row>
    <row r="322" ht="17.25">
      <c r="AI322" s="217"/>
    </row>
    <row r="323" ht="17.25">
      <c r="AI323" s="217"/>
    </row>
    <row r="324" ht="17.25">
      <c r="AI324" s="217"/>
    </row>
    <row r="325" ht="17.25">
      <c r="AI325" s="217"/>
    </row>
    <row r="326" ht="17.25">
      <c r="AI326" s="217"/>
    </row>
    <row r="327" ht="17.25">
      <c r="AI327" s="217"/>
    </row>
    <row r="328" ht="17.25">
      <c r="AI328" s="217"/>
    </row>
    <row r="329" ht="17.25">
      <c r="AI329" s="217"/>
    </row>
    <row r="330" ht="17.25">
      <c r="AI330" s="217"/>
    </row>
    <row r="331" ht="17.25">
      <c r="AI331" s="217"/>
    </row>
    <row r="332" ht="17.25">
      <c r="AI332" s="217"/>
    </row>
    <row r="333" ht="17.25">
      <c r="AI333" s="217"/>
    </row>
    <row r="334" ht="17.25">
      <c r="AI334" s="217"/>
    </row>
    <row r="335" ht="17.25">
      <c r="AI335" s="217"/>
    </row>
    <row r="336" ht="17.25">
      <c r="AI336" s="217"/>
    </row>
    <row r="337" ht="17.25">
      <c r="AI337" s="217"/>
    </row>
    <row r="338" ht="17.25">
      <c r="AI338" s="217"/>
    </row>
    <row r="339" ht="17.25">
      <c r="AI339" s="217"/>
    </row>
    <row r="340" ht="17.25">
      <c r="AI340" s="217"/>
    </row>
    <row r="341" ht="17.25">
      <c r="AI341" s="217"/>
    </row>
    <row r="342" ht="17.25">
      <c r="AI342" s="217"/>
    </row>
    <row r="343" ht="17.25">
      <c r="AI343" s="217"/>
    </row>
    <row r="344" ht="17.25">
      <c r="AI344" s="217"/>
    </row>
    <row r="345" ht="17.25">
      <c r="AI345" s="217"/>
    </row>
    <row r="346" ht="17.25">
      <c r="AI346" s="217"/>
    </row>
    <row r="347" ht="17.25">
      <c r="AI347" s="217"/>
    </row>
    <row r="348" ht="17.25">
      <c r="AI348" s="217"/>
    </row>
    <row r="349" ht="17.25">
      <c r="AI349" s="217"/>
    </row>
    <row r="350" ht="17.25">
      <c r="AI350" s="217"/>
    </row>
    <row r="351" ht="17.25">
      <c r="AI351" s="217"/>
    </row>
    <row r="352" ht="17.25">
      <c r="AI352" s="217"/>
    </row>
    <row r="353" ht="17.25">
      <c r="AI353" s="217"/>
    </row>
    <row r="354" ht="17.25">
      <c r="AI354" s="217"/>
    </row>
    <row r="355" ht="17.25">
      <c r="AI355" s="217"/>
    </row>
    <row r="356" ht="17.25">
      <c r="AI356" s="217"/>
    </row>
    <row r="357" ht="17.25">
      <c r="AI357" s="217"/>
    </row>
    <row r="358" ht="17.25">
      <c r="AI358" s="217"/>
    </row>
    <row r="359" ht="17.25">
      <c r="AI359" s="217"/>
    </row>
    <row r="360" ht="17.25">
      <c r="AI360" s="217"/>
    </row>
    <row r="361" ht="17.25">
      <c r="AI361" s="217"/>
    </row>
    <row r="362" ht="17.25">
      <c r="AI362" s="217"/>
    </row>
    <row r="363" ht="17.25">
      <c r="AI363" s="217"/>
    </row>
    <row r="364" ht="17.25">
      <c r="AI364" s="217"/>
    </row>
    <row r="365" ht="17.25">
      <c r="AI365" s="217"/>
    </row>
    <row r="366" ht="17.25">
      <c r="AI366" s="217"/>
    </row>
    <row r="367" ht="17.25">
      <c r="AI367" s="217"/>
    </row>
    <row r="368" ht="17.25">
      <c r="AI368" s="217"/>
    </row>
    <row r="369" ht="17.25">
      <c r="AI369" s="217"/>
    </row>
    <row r="370" ht="17.25">
      <c r="AI370" s="217"/>
    </row>
    <row r="371" ht="17.25">
      <c r="AI371" s="217"/>
    </row>
    <row r="372" ht="17.25">
      <c r="AI372" s="217"/>
    </row>
    <row r="373" ht="17.25">
      <c r="AI373" s="217"/>
    </row>
    <row r="374" ht="17.25">
      <c r="AI374" s="217"/>
    </row>
    <row r="375" ht="17.25">
      <c r="AI375" s="217"/>
    </row>
    <row r="376" ht="17.25">
      <c r="AI376" s="217"/>
    </row>
    <row r="377" ht="17.25">
      <c r="AI377" s="217"/>
    </row>
    <row r="378" ht="17.25">
      <c r="AI378" s="217"/>
    </row>
    <row r="379" ht="17.25">
      <c r="AI379" s="217"/>
    </row>
    <row r="380" ht="17.25">
      <c r="AI380" s="217"/>
    </row>
    <row r="381" ht="17.25">
      <c r="AI381" s="217"/>
    </row>
    <row r="382" ht="17.25">
      <c r="AI382" s="217"/>
    </row>
    <row r="383" ht="17.25">
      <c r="AI383" s="217"/>
    </row>
    <row r="384" ht="17.25">
      <c r="AI384" s="217"/>
    </row>
    <row r="385" ht="17.25">
      <c r="AI385" s="217"/>
    </row>
    <row r="386" ht="17.25">
      <c r="AI386" s="217"/>
    </row>
    <row r="387" ht="17.25">
      <c r="AI387" s="217"/>
    </row>
    <row r="388" ht="17.25">
      <c r="AI388" s="217"/>
    </row>
    <row r="389" ht="17.25">
      <c r="AI389" s="217"/>
    </row>
    <row r="390" ht="17.25">
      <c r="AI390" s="217"/>
    </row>
    <row r="391" ht="17.25">
      <c r="AI391" s="217"/>
    </row>
    <row r="392" ht="17.25">
      <c r="AI392" s="217"/>
    </row>
    <row r="393" ht="17.25">
      <c r="AI393" s="217"/>
    </row>
    <row r="394" ht="17.25">
      <c r="AI394" s="217"/>
    </row>
    <row r="395" ht="17.25">
      <c r="AI395" s="217"/>
    </row>
    <row r="396" ht="17.25">
      <c r="AI396" s="217"/>
    </row>
    <row r="397" ht="17.25">
      <c r="AI397" s="217"/>
    </row>
    <row r="398" ht="17.25">
      <c r="AI398" s="217"/>
    </row>
    <row r="399" ht="17.25">
      <c r="AI399" s="217"/>
    </row>
    <row r="400" ht="17.25">
      <c r="AI400" s="217"/>
    </row>
    <row r="401" ht="17.25">
      <c r="AI401" s="217"/>
    </row>
    <row r="402" ht="17.25">
      <c r="AI402" s="217"/>
    </row>
    <row r="403" ht="17.25">
      <c r="AI403" s="217"/>
    </row>
    <row r="404" ht="17.25">
      <c r="AI404" s="217"/>
    </row>
    <row r="405" ht="17.25">
      <c r="AI405" s="217"/>
    </row>
    <row r="406" ht="17.25">
      <c r="AI406" s="217"/>
    </row>
    <row r="407" ht="17.25">
      <c r="AI407" s="217"/>
    </row>
    <row r="408" ht="17.25">
      <c r="AI408" s="217"/>
    </row>
    <row r="409" ht="17.25">
      <c r="AI409" s="217"/>
    </row>
    <row r="410" ht="17.25">
      <c r="AI410" s="217"/>
    </row>
    <row r="411" ht="17.25">
      <c r="AI411" s="217"/>
    </row>
    <row r="412" ht="17.25">
      <c r="AI412" s="217"/>
    </row>
    <row r="413" ht="17.25">
      <c r="AI413" s="217"/>
    </row>
    <row r="414" ht="17.25">
      <c r="AI414" s="217"/>
    </row>
    <row r="415" ht="17.25">
      <c r="AI415" s="217"/>
    </row>
    <row r="416" ht="17.25">
      <c r="AI416" s="217"/>
    </row>
    <row r="417" ht="17.25">
      <c r="AI417" s="217"/>
    </row>
    <row r="418" ht="17.25">
      <c r="AI418" s="217"/>
    </row>
    <row r="419" ht="17.25">
      <c r="AI419" s="217"/>
    </row>
    <row r="420" ht="17.25">
      <c r="AI420" s="217"/>
    </row>
    <row r="421" ht="17.25">
      <c r="AI421" s="217"/>
    </row>
    <row r="422" ht="17.25">
      <c r="AI422" s="217"/>
    </row>
    <row r="423" ht="17.25">
      <c r="AI423" s="217"/>
    </row>
    <row r="424" ht="17.25">
      <c r="AI424" s="217"/>
    </row>
    <row r="425" ht="17.25">
      <c r="AI425" s="217"/>
    </row>
    <row r="426" ht="17.25">
      <c r="AI426" s="217"/>
    </row>
    <row r="427" ht="17.25">
      <c r="AI427" s="217"/>
    </row>
    <row r="428" ht="17.25">
      <c r="AI428" s="217"/>
    </row>
    <row r="429" ht="17.25">
      <c r="AI429" s="217"/>
    </row>
    <row r="430" ht="17.25">
      <c r="AI430" s="217"/>
    </row>
    <row r="431" ht="17.25">
      <c r="AI431" s="217"/>
    </row>
    <row r="432" ht="17.25">
      <c r="AI432" s="217"/>
    </row>
    <row r="433" ht="17.25">
      <c r="AI433" s="217"/>
    </row>
    <row r="434" ht="17.25">
      <c r="AI434" s="217"/>
    </row>
    <row r="435" ht="17.25">
      <c r="AI435" s="217"/>
    </row>
    <row r="436" ht="17.25">
      <c r="AI436" s="217"/>
    </row>
    <row r="437" ht="17.25">
      <c r="AI437" s="217"/>
    </row>
    <row r="438" ht="17.25">
      <c r="AI438" s="217"/>
    </row>
    <row r="439" ht="17.25">
      <c r="AI439" s="217"/>
    </row>
    <row r="440" ht="17.25">
      <c r="AI440" s="217"/>
    </row>
    <row r="441" ht="17.25">
      <c r="AI441" s="217"/>
    </row>
    <row r="442" ht="17.25">
      <c r="AI442" s="217"/>
    </row>
    <row r="443" ht="17.25">
      <c r="AI443" s="217"/>
    </row>
    <row r="444" ht="17.25">
      <c r="AI444" s="217"/>
    </row>
    <row r="445" ht="17.25">
      <c r="AI445" s="217"/>
    </row>
    <row r="446" ht="17.25">
      <c r="AI446" s="217"/>
    </row>
    <row r="447" ht="17.25">
      <c r="AI447" s="217"/>
    </row>
    <row r="448" ht="17.25">
      <c r="AI448" s="217"/>
    </row>
    <row r="449" ht="17.25">
      <c r="AI449" s="217"/>
    </row>
    <row r="450" ht="17.25">
      <c r="AI450" s="217"/>
    </row>
    <row r="451" ht="17.25">
      <c r="AI451" s="217"/>
    </row>
    <row r="452" ht="17.25">
      <c r="AI452" s="217"/>
    </row>
    <row r="453" ht="17.25">
      <c r="AI453" s="217"/>
    </row>
    <row r="454" ht="17.25">
      <c r="AI454" s="217"/>
    </row>
    <row r="455" ht="17.25">
      <c r="AI455" s="217"/>
    </row>
    <row r="456" ht="17.25">
      <c r="AI456" s="217"/>
    </row>
    <row r="457" ht="17.25">
      <c r="AI457" s="217"/>
    </row>
    <row r="458" ht="17.25">
      <c r="AI458" s="217"/>
    </row>
    <row r="459" ht="17.25">
      <c r="AI459" s="217"/>
    </row>
    <row r="460" ht="17.25">
      <c r="AI460" s="217"/>
    </row>
    <row r="461" ht="17.25">
      <c r="AI461" s="217"/>
    </row>
    <row r="462" ht="17.25">
      <c r="AI462" s="217"/>
    </row>
    <row r="463" ht="17.25">
      <c r="AI463" s="217"/>
    </row>
    <row r="464" ht="17.25">
      <c r="AI464" s="217"/>
    </row>
    <row r="465" ht="17.25">
      <c r="AI465" s="217"/>
    </row>
    <row r="466" ht="17.25">
      <c r="AI466" s="217"/>
    </row>
    <row r="467" ht="17.25">
      <c r="AI467" s="217"/>
    </row>
    <row r="468" ht="17.25">
      <c r="AI468" s="217"/>
    </row>
    <row r="469" ht="17.25">
      <c r="AI469" s="217"/>
    </row>
    <row r="470" ht="17.25">
      <c r="AI470" s="217"/>
    </row>
    <row r="471" ht="17.25">
      <c r="AI471" s="217"/>
    </row>
    <row r="472" ht="17.25">
      <c r="AI472" s="217"/>
    </row>
    <row r="473" ht="17.25">
      <c r="AI473" s="217"/>
    </row>
    <row r="474" ht="17.25">
      <c r="AI474" s="217"/>
    </row>
    <row r="475" ht="17.25">
      <c r="AI475" s="217"/>
    </row>
    <row r="476" ht="17.25">
      <c r="AI476" s="217"/>
    </row>
    <row r="477" ht="17.25">
      <c r="AI477" s="217"/>
    </row>
    <row r="478" ht="17.25">
      <c r="AI478" s="217"/>
    </row>
    <row r="479" ht="17.25">
      <c r="AI479" s="217"/>
    </row>
    <row r="480" ht="17.25">
      <c r="AI480" s="217"/>
    </row>
    <row r="481" ht="17.25">
      <c r="AI481" s="217"/>
    </row>
    <row r="482" ht="17.25">
      <c r="AI482" s="217"/>
    </row>
    <row r="483" ht="17.25">
      <c r="AI483" s="217"/>
    </row>
    <row r="484" ht="17.25">
      <c r="AI484" s="217"/>
    </row>
    <row r="485" ht="17.25">
      <c r="AI485" s="217"/>
    </row>
    <row r="486" ht="17.25">
      <c r="AI486" s="217"/>
    </row>
    <row r="487" ht="17.25">
      <c r="AI487" s="217"/>
    </row>
    <row r="488" ht="17.25">
      <c r="AI488" s="217"/>
    </row>
    <row r="489" ht="17.25">
      <c r="AI489" s="217"/>
    </row>
    <row r="490" ht="17.25">
      <c r="AI490" s="217"/>
    </row>
    <row r="491" ht="17.25">
      <c r="AI491" s="217"/>
    </row>
    <row r="492" ht="17.25">
      <c r="AI492" s="217"/>
    </row>
    <row r="493" ht="17.25">
      <c r="AI493" s="217"/>
    </row>
    <row r="494" ht="17.25">
      <c r="AI494" s="217"/>
    </row>
    <row r="495" ht="17.25">
      <c r="AI495" s="217"/>
    </row>
    <row r="496" ht="17.25">
      <c r="AI496" s="217"/>
    </row>
    <row r="497" ht="17.25">
      <c r="AI497" s="217"/>
    </row>
    <row r="498" ht="17.25">
      <c r="AI498" s="217"/>
    </row>
    <row r="499" ht="17.25">
      <c r="AI499" s="217"/>
    </row>
    <row r="500" ht="17.25">
      <c r="AI500" s="217"/>
    </row>
    <row r="501" ht="17.25">
      <c r="AI501" s="217"/>
    </row>
    <row r="502" ht="17.25">
      <c r="AI502" s="217"/>
    </row>
    <row r="503" ht="17.25">
      <c r="AI503" s="217"/>
    </row>
    <row r="504" ht="17.25">
      <c r="AI504" s="217"/>
    </row>
    <row r="505" ht="17.25">
      <c r="AI505" s="217"/>
    </row>
    <row r="506" ht="17.25">
      <c r="AI506" s="217"/>
    </row>
    <row r="507" ht="17.25">
      <c r="AI507" s="217"/>
    </row>
    <row r="508" ht="17.25">
      <c r="AI508" s="217"/>
    </row>
    <row r="509" ht="17.25">
      <c r="AI509" s="217"/>
    </row>
    <row r="510" ht="17.25">
      <c r="AI510" s="217"/>
    </row>
    <row r="511" ht="17.25">
      <c r="AI511" s="217"/>
    </row>
    <row r="512" ht="17.25">
      <c r="AI512" s="217"/>
    </row>
    <row r="513" ht="17.25">
      <c r="AI513" s="217"/>
    </row>
    <row r="514" ht="17.25">
      <c r="AI514" s="217"/>
    </row>
    <row r="515" ht="17.25">
      <c r="AI515" s="217"/>
    </row>
    <row r="516" ht="17.25">
      <c r="AI516" s="217"/>
    </row>
    <row r="517" ht="17.25">
      <c r="AI517" s="217"/>
    </row>
    <row r="518" ht="17.25">
      <c r="AI518" s="217"/>
    </row>
    <row r="519" ht="17.25">
      <c r="AI519" s="217"/>
    </row>
    <row r="520" ht="17.25">
      <c r="AI520" s="217"/>
    </row>
    <row r="521" ht="17.25">
      <c r="AI521" s="217"/>
    </row>
    <row r="522" ht="17.25">
      <c r="AI522" s="217"/>
    </row>
    <row r="523" ht="17.25">
      <c r="AI523" s="217"/>
    </row>
    <row r="524" ht="17.25">
      <c r="AI524" s="217"/>
    </row>
    <row r="525" ht="17.25">
      <c r="AI525" s="217"/>
    </row>
    <row r="526" ht="17.25">
      <c r="AI526" s="217"/>
    </row>
    <row r="527" ht="17.25">
      <c r="AI527" s="217"/>
    </row>
    <row r="528" ht="17.25">
      <c r="AI528" s="217"/>
    </row>
    <row r="529" ht="17.25">
      <c r="AI529" s="217"/>
    </row>
    <row r="530" ht="17.25">
      <c r="AI530" s="217"/>
    </row>
    <row r="531" ht="17.25">
      <c r="AI531" s="217"/>
    </row>
    <row r="532" ht="17.25">
      <c r="AI532" s="217"/>
    </row>
    <row r="533" ht="17.25">
      <c r="AI533" s="217"/>
    </row>
    <row r="534" ht="17.25">
      <c r="AI534" s="217"/>
    </row>
    <row r="535" ht="17.25">
      <c r="AI535" s="217"/>
    </row>
    <row r="536" ht="17.25">
      <c r="AI536" s="217"/>
    </row>
    <row r="537" ht="17.25">
      <c r="AI537" s="217"/>
    </row>
    <row r="538" ht="17.25">
      <c r="AI538" s="217"/>
    </row>
    <row r="539" ht="17.25">
      <c r="AI539" s="217"/>
    </row>
  </sheetData>
  <sheetProtection/>
  <conditionalFormatting sqref="F3:F152">
    <cfRule type="expression" priority="1" dxfId="3" stopIfTrue="1">
      <formula>COUNTA(N3)=1</formula>
    </cfRule>
  </conditionalFormatting>
  <dataValidations count="11">
    <dataValidation allowBlank="1" showInputMessage="1" showErrorMessage="1" promptTitle="ここには、何も入力しないで。" prompt="ここには、何も入力しないで下さい。備考欄に新入部員等の情報を入れて下さい。（氏名欄・生年月日・フリガナ・所属には、入力して下さい。）" sqref="E4:E162"/>
    <dataValidation allowBlank="1" showInputMessage="1" showErrorMessage="1" promptTitle="禁止" prompt="ここには、何も入れないで下さい。" sqref="D3:D152"/>
    <dataValidation allowBlank="1" showInputMessage="1" showErrorMessage="1" prompt="シングルスのドロー番号を入れて下さい。&#10;本戦ドロー番号はドロー番号に１０００を加えた数字でお願いします。&#10;1番であれば、１００１&#10;32番であれば　１０３２の様に入力して下しさい。" sqref="O2:P2 N123:N152"/>
    <dataValidation type="whole" operator="equal" allowBlank="1" showErrorMessage="1" prompt="該当箇所に　1  と入力して下さい。" error="数字の　1 以外は入力しないで下さい。" imeMode="halfAlpha" sqref="P123:AA152 AE123:AO152">
      <formula1>1</formula1>
    </dataValidation>
    <dataValidation allowBlank="1" prompt="シングルスのドロー番号を入れて下さい。&#10;本戦ドロー番号はドロー番号に１０００を加えた数字でお願いします。&#10;1番であれば、１００１&#10;32番であれば　１０３２の様に入力して下しさい。" sqref="AD2:AE2 O123:O152"/>
    <dataValidation allowBlank="1" showInputMessage="1" showErrorMessage="1" prompt="ドロー番号を入れて下さい。&#10;本戦ドロー番号はドロー番号に１０００を加えた数字でお願いします。&#10;1番であれば、１００１&#10;32番であれば　１０３２の様に入力して下しさい。&#10;（予選はそのままの数字を入れてください。）" sqref="AC2"/>
    <dataValidation allowBlank="1" showErrorMessage="1" promptTitle="ここには、何も入力しないで。" prompt="ここには、何も入力しないで下さい。備考欄に新入部員等の情報を入れて下さい。（氏名欄・生年月日・フリガナ・所属には、入力して下さい。）" sqref="E3"/>
    <dataValidation errorStyle="information" allowBlank="1" showErrorMessage="1" imeMode="halfAlpha" sqref="N3:O122 AC3:AD122"/>
    <dataValidation allowBlank="1" showInputMessage="1" showErrorMessage="1" prompt="シングルスのドロー番号を入れて下さい。&#10;本戦出場者は、本戦ドロー番号に１０００を加えた数字でお願いします。&#10;例：32番であれば　１０３２の様に入力して下しさい。&#10;&#10;（本戦に出場できなかった選手は予選ブロックのドロー番号をそのまま入力してください。）" sqref="N2"/>
    <dataValidation errorStyle="information" type="list" allowBlank="1" promptTitle="リストから　1 　を選択してください。" prompt="リストを使わず、テンキーで直接入力もできます。" imeMode="halfAlpha" sqref="AE3:AO122 P3:AA122">
      <formula1>ichi</formula1>
    </dataValidation>
    <dataValidation allowBlank="1" showInputMessage="1" showErrorMessage="1" imeMode="hiragana" sqref="AP3:AP72"/>
  </dataValidations>
  <printOptions/>
  <pageMargins left="0.51" right="0.46" top="0.984" bottom="0.984" header="0.512" footer="0.512"/>
  <pageSetup fitToHeight="1" fitToWidth="1" orientation="portrait" paperSize="9" scale="77" r:id="rId4"/>
  <headerFooter alignWithMargins="0">
    <oddHeader>&amp;C&amp;20滋賀県ジュニアテニス選手権大会　戦績一覧&amp;R&amp;D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X114"/>
  <sheetViews>
    <sheetView showGridLines="0" zoomScalePageLayoutView="0" workbookViewId="0" topLeftCell="A1">
      <pane ySplit="12" topLeftCell="A31" activePane="bottomLeft" state="frozen"/>
      <selection pane="topLeft" activeCell="A1" sqref="A1"/>
      <selection pane="bottomLeft" activeCell="D50" sqref="D50:D54"/>
    </sheetView>
  </sheetViews>
  <sheetFormatPr defaultColWidth="9.00390625" defaultRowHeight="13.5"/>
  <cols>
    <col min="1" max="1" width="3.375" style="0" customWidth="1"/>
    <col min="2" max="2" width="5.50390625" style="0" customWidth="1"/>
    <col min="3" max="6" width="7.625" style="0" customWidth="1"/>
    <col min="7" max="7" width="20.125" style="0" customWidth="1"/>
    <col min="8" max="8" width="12.75390625" style="0" bestFit="1" customWidth="1"/>
    <col min="9" max="9" width="33.125" style="102" customWidth="1"/>
  </cols>
  <sheetData>
    <row r="1" spans="1:24" ht="4.5" customHeight="1">
      <c r="A1" s="87"/>
      <c r="B1" s="87"/>
      <c r="C1" s="87"/>
      <c r="D1" s="87"/>
      <c r="E1" s="87"/>
      <c r="F1" s="87"/>
      <c r="G1" s="87"/>
      <c r="H1" s="87"/>
      <c r="I1" s="99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93.75" customHeight="1">
      <c r="A2" s="87"/>
      <c r="B2" s="11"/>
      <c r="C2" s="12"/>
      <c r="D2" s="12"/>
      <c r="E2" s="12"/>
      <c r="F2" s="12"/>
      <c r="G2" s="94"/>
      <c r="H2" s="87"/>
      <c r="I2" s="99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24.75" customHeight="1">
      <c r="A3" s="87"/>
      <c r="B3" s="18" t="s">
        <v>11</v>
      </c>
      <c r="C3" s="14"/>
      <c r="D3" s="14"/>
      <c r="E3" s="14"/>
      <c r="F3" s="14"/>
      <c r="G3" s="95"/>
      <c r="H3" s="87"/>
      <c r="I3" s="99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35.25" customHeight="1">
      <c r="A4" s="87"/>
      <c r="B4" s="492" t="s">
        <v>53</v>
      </c>
      <c r="C4" s="493"/>
      <c r="D4" s="493"/>
      <c r="E4" s="493"/>
      <c r="F4" s="493"/>
      <c r="G4" s="494"/>
      <c r="H4" s="87"/>
      <c r="I4" s="99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ht="28.5" customHeight="1">
      <c r="A5" s="87"/>
      <c r="B5" s="13"/>
      <c r="C5" s="495" t="s">
        <v>108</v>
      </c>
      <c r="D5" s="496"/>
      <c r="E5" s="498" t="s">
        <v>78</v>
      </c>
      <c r="F5" s="499"/>
      <c r="G5" s="95"/>
      <c r="H5" s="87"/>
      <c r="I5" s="100" t="s">
        <v>54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spans="1:24" ht="24.75" customHeight="1" thickBot="1">
      <c r="A6" s="87"/>
      <c r="B6" s="13"/>
      <c r="C6" s="497">
        <f>COUNTA('入力表'!P3:AA122)</f>
        <v>0</v>
      </c>
      <c r="D6" s="497"/>
      <c r="E6" s="500">
        <f>COUNTA('入力表'!AE3:AO152)/2</f>
        <v>0</v>
      </c>
      <c r="F6" s="501"/>
      <c r="G6" s="95"/>
      <c r="H6" s="87"/>
      <c r="I6" s="205">
        <f>'入力表'!I3</f>
        <v>0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spans="1:24" ht="18.75" customHeight="1" thickTop="1">
      <c r="A7" s="87"/>
      <c r="B7" s="13"/>
      <c r="C7" s="14"/>
      <c r="D7" s="14"/>
      <c r="E7" s="14"/>
      <c r="F7" s="14"/>
      <c r="G7" s="95"/>
      <c r="H7" s="103" t="s">
        <v>79</v>
      </c>
      <c r="I7" s="204" t="e">
        <f>VLOOKUP(I6,C13:D54,2,0)</f>
        <v>#N/A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</row>
    <row r="8" spans="1:24" ht="18.75" customHeight="1">
      <c r="A8" s="87"/>
      <c r="B8" s="13" t="s">
        <v>12</v>
      </c>
      <c r="C8" s="14"/>
      <c r="D8" s="14"/>
      <c r="E8" s="14"/>
      <c r="F8" s="14"/>
      <c r="G8" s="95"/>
      <c r="H8" s="341" t="s">
        <v>55</v>
      </c>
      <c r="I8" s="342" t="e">
        <f>VLOOKUP(I6,$C$13:$E$61,3,0)</f>
        <v>#N/A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ht="5.25" customHeight="1" thickBot="1">
      <c r="A9" s="87"/>
      <c r="B9" s="96"/>
      <c r="C9" s="97"/>
      <c r="D9" s="97"/>
      <c r="E9" s="97"/>
      <c r="F9" s="97"/>
      <c r="G9" s="98"/>
      <c r="H9" s="87"/>
      <c r="I9" s="101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:24" ht="7.5" customHeight="1" thickTop="1">
      <c r="A10" s="87"/>
      <c r="B10" s="87"/>
      <c r="C10" s="87"/>
      <c r="D10" s="87"/>
      <c r="E10" s="87"/>
      <c r="F10" s="87"/>
      <c r="G10" s="87"/>
      <c r="H10" s="87"/>
      <c r="I10" s="101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3.5">
      <c r="A11" s="87"/>
      <c r="B11" s="90" t="s">
        <v>15</v>
      </c>
      <c r="C11" s="17"/>
      <c r="D11" s="77" t="s">
        <v>102</v>
      </c>
      <c r="E11" s="77"/>
      <c r="F11" s="87"/>
      <c r="G11" s="87"/>
      <c r="H11" s="87"/>
      <c r="I11" s="101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1:24" ht="13.5">
      <c r="A12" s="87"/>
      <c r="B12" s="88" t="s">
        <v>20</v>
      </c>
      <c r="C12" s="89" t="s">
        <v>13</v>
      </c>
      <c r="D12" s="426" t="s">
        <v>120</v>
      </c>
      <c r="E12" s="427" t="s">
        <v>121</v>
      </c>
      <c r="F12" s="91"/>
      <c r="G12" s="91"/>
      <c r="H12" s="190"/>
      <c r="I12" s="190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1:24" ht="14.25">
      <c r="A13" s="87"/>
      <c r="B13" s="92">
        <v>1</v>
      </c>
      <c r="C13" s="148" t="s">
        <v>84</v>
      </c>
      <c r="D13" s="193">
        <f>VLOOKUP(C13,Sheet1!$H$4:$I$36,2,0)</f>
        <v>0</v>
      </c>
      <c r="E13" s="194"/>
      <c r="F13" s="93"/>
      <c r="G13" s="93"/>
      <c r="H13" s="190"/>
      <c r="I13" s="190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4.25">
      <c r="A14" s="87"/>
      <c r="B14" s="19">
        <v>2</v>
      </c>
      <c r="C14" s="191" t="s">
        <v>86</v>
      </c>
      <c r="D14" s="195">
        <f>VLOOKUP(C14,Sheet1!$H$4:$I$36,2,0)</f>
        <v>4</v>
      </c>
      <c r="E14" s="196"/>
      <c r="F14" s="93"/>
      <c r="G14" s="93"/>
      <c r="H14" s="190"/>
      <c r="I14" s="190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ht="14.25">
      <c r="A15" s="87"/>
      <c r="B15" s="19">
        <v>3</v>
      </c>
      <c r="C15" s="148" t="s">
        <v>87</v>
      </c>
      <c r="D15" s="193">
        <f>VLOOKUP(C15,Sheet1!$H$4:$I$36,2,0)</f>
        <v>7.5</v>
      </c>
      <c r="E15" s="194"/>
      <c r="F15" s="93"/>
      <c r="G15" s="324" t="e">
        <f>IF(I7=C6,I6&amp;"顧問　様：　シングルスの申込本数と入力データ件数が一致しました。",I6&amp;"顧問　様：シングルスの申込本数と入力データ数が一致しません。再度ご確認して下さい。(このコメントは、入力後にご覧ください。）")</f>
        <v>#N/A</v>
      </c>
      <c r="H15" s="190"/>
      <c r="I15" s="190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ht="14.25">
      <c r="A16" s="87"/>
      <c r="B16" s="19">
        <v>4</v>
      </c>
      <c r="C16" s="148" t="s">
        <v>85</v>
      </c>
      <c r="D16" s="193">
        <f>VLOOKUP(C16,Sheet1!$H$4:$I$36,2,0)</f>
        <v>7</v>
      </c>
      <c r="E16" s="194"/>
      <c r="F16" s="93"/>
      <c r="G16" s="324" t="e">
        <f>IF(I8=E6,I6&amp;"顧問　様：　ダブルスの申込本数と入力データ件数が一致しました。",I6&amp;"顧問　様：　ダブルスの申込本数と入力データ数が一致しません。再度ご確認して下さい。(このコメントは、入力後にご覧ください。）")</f>
        <v>#N/A</v>
      </c>
      <c r="H16" s="190"/>
      <c r="I16" s="190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4.25">
      <c r="A17" s="87"/>
      <c r="B17" s="19">
        <v>5</v>
      </c>
      <c r="C17" s="148" t="s">
        <v>88</v>
      </c>
      <c r="D17" s="193">
        <f>VLOOKUP(C17,Sheet1!$H$4:$I$36,2,0)</f>
        <v>5</v>
      </c>
      <c r="E17" s="194"/>
      <c r="F17" s="93"/>
      <c r="G17" s="93"/>
      <c r="H17" s="190"/>
      <c r="I17" s="190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4.25">
      <c r="A18" s="87"/>
      <c r="B18" s="19">
        <v>6</v>
      </c>
      <c r="C18" s="148" t="s">
        <v>90</v>
      </c>
      <c r="D18" s="193">
        <f>VLOOKUP(C18,Sheet1!$H$4:$I$36,2,0)</f>
        <v>2</v>
      </c>
      <c r="E18" s="194"/>
      <c r="F18" s="93"/>
      <c r="G18" s="93"/>
      <c r="H18" s="190"/>
      <c r="I18" s="190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4.25">
      <c r="A19" s="87"/>
      <c r="B19" s="19">
        <v>7</v>
      </c>
      <c r="C19" s="148" t="s">
        <v>89</v>
      </c>
      <c r="D19" s="193">
        <f>VLOOKUP(C19,Sheet1!$H$4:$I$36,2,0)</f>
        <v>8.5</v>
      </c>
      <c r="E19" s="194"/>
      <c r="F19" s="93"/>
      <c r="G19" s="93"/>
      <c r="H19" s="190"/>
      <c r="I19" s="190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4.25">
      <c r="A20" s="87"/>
      <c r="B20" s="19">
        <v>8</v>
      </c>
      <c r="C20" s="148" t="s">
        <v>91</v>
      </c>
      <c r="D20" s="193">
        <f>VLOOKUP(C20,Sheet1!$H$4:$I$36,2,0)</f>
        <v>4.5</v>
      </c>
      <c r="E20" s="194"/>
      <c r="F20" s="93"/>
      <c r="G20" s="93"/>
      <c r="H20" s="190"/>
      <c r="I20" s="190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4.25">
      <c r="A21" s="87"/>
      <c r="B21" s="19">
        <v>9</v>
      </c>
      <c r="C21" s="148" t="s">
        <v>92</v>
      </c>
      <c r="D21" s="193">
        <f>VLOOKUP(C21,Sheet1!$H$4:$I$36,2,0)</f>
        <v>10.5</v>
      </c>
      <c r="E21" s="194"/>
      <c r="F21" s="93"/>
      <c r="G21" s="93"/>
      <c r="H21" s="190"/>
      <c r="I21" s="190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4.25">
      <c r="A22" s="87"/>
      <c r="B22" s="19">
        <v>10</v>
      </c>
      <c r="C22" s="148" t="s">
        <v>95</v>
      </c>
      <c r="D22" s="193">
        <f>VLOOKUP(C22,Sheet1!$H$4:$I$36,2,0)</f>
        <v>0</v>
      </c>
      <c r="E22" s="194"/>
      <c r="F22" s="93"/>
      <c r="G22" s="93"/>
      <c r="H22" s="190"/>
      <c r="I22" s="190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4.25">
      <c r="A23" s="87"/>
      <c r="B23" s="19">
        <v>11</v>
      </c>
      <c r="C23" s="148" t="s">
        <v>93</v>
      </c>
      <c r="D23" s="193">
        <f>VLOOKUP(C23,Sheet1!$H$4:$I$36,2,0)</f>
        <v>0.5</v>
      </c>
      <c r="E23" s="194"/>
      <c r="F23" s="93"/>
      <c r="G23" s="93"/>
      <c r="H23" s="190"/>
      <c r="I23" s="190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4.25">
      <c r="A24" s="87"/>
      <c r="B24" s="19">
        <v>12</v>
      </c>
      <c r="C24" s="148" t="s">
        <v>96</v>
      </c>
      <c r="D24" s="193">
        <f>VLOOKUP(C24,Sheet1!$H$4:$I$36,2,0)</f>
        <v>4.5</v>
      </c>
      <c r="E24" s="194"/>
      <c r="F24" s="93"/>
      <c r="G24" s="93"/>
      <c r="H24" s="190"/>
      <c r="I24" s="190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4.25">
      <c r="A25" s="87"/>
      <c r="B25" s="19">
        <v>13</v>
      </c>
      <c r="C25" s="148" t="s">
        <v>100</v>
      </c>
      <c r="D25" s="193">
        <f>VLOOKUP(C25,Sheet1!$H$4:$I$36,2,0)</f>
        <v>10</v>
      </c>
      <c r="E25" s="194"/>
      <c r="F25" s="93"/>
      <c r="G25" s="93"/>
      <c r="H25" s="190"/>
      <c r="I25" s="190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t="14.25">
      <c r="A26" s="87"/>
      <c r="B26" s="19">
        <v>14</v>
      </c>
      <c r="C26" s="148" t="s">
        <v>97</v>
      </c>
      <c r="D26" s="193">
        <f>VLOOKUP(C26,Sheet1!$H$4:$I$36,2,0)</f>
        <v>1</v>
      </c>
      <c r="E26" s="194"/>
      <c r="F26" s="93"/>
      <c r="G26" s="93"/>
      <c r="H26" s="190"/>
      <c r="I26" s="190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1:24" ht="14.25">
      <c r="A27" s="87"/>
      <c r="B27" s="19">
        <v>15</v>
      </c>
      <c r="C27" s="148" t="s">
        <v>98</v>
      </c>
      <c r="D27" s="193">
        <f>VLOOKUP(C27,Sheet1!$H$4:$I$36,2,0)</f>
        <v>1</v>
      </c>
      <c r="E27" s="194"/>
      <c r="F27" s="93"/>
      <c r="G27" s="93"/>
      <c r="H27" s="190"/>
      <c r="I27" s="190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1:24" ht="14.25">
      <c r="A28" s="87"/>
      <c r="B28" s="19">
        <v>16</v>
      </c>
      <c r="C28" s="148" t="s">
        <v>99</v>
      </c>
      <c r="D28" s="193">
        <f>VLOOKUP(C28,Sheet1!$H$4:$I$36,2,0)</f>
        <v>8</v>
      </c>
      <c r="E28" s="194"/>
      <c r="F28" s="93"/>
      <c r="G28" s="93"/>
      <c r="H28" s="190"/>
      <c r="I28" s="190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4.25">
      <c r="A29" s="87"/>
      <c r="B29" s="19">
        <v>17</v>
      </c>
      <c r="C29" s="148" t="s">
        <v>94</v>
      </c>
      <c r="D29" s="193">
        <f>VLOOKUP(C29,Sheet1!$H$4:$I$36,2,0)</f>
        <v>8</v>
      </c>
      <c r="E29" s="194"/>
      <c r="F29" s="93"/>
      <c r="G29" s="93"/>
      <c r="H29" s="190"/>
      <c r="I29" s="190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4.25">
      <c r="A30" s="87"/>
      <c r="B30" s="19">
        <v>18</v>
      </c>
      <c r="C30" s="148" t="s">
        <v>170</v>
      </c>
      <c r="D30" s="193">
        <f>VLOOKUP(C30,Sheet1!$H$4:$I$36,2,0)</f>
        <v>1</v>
      </c>
      <c r="E30" s="194"/>
      <c r="F30" s="93"/>
      <c r="G30" s="93"/>
      <c r="H30" s="190"/>
      <c r="I30" s="190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4.25">
      <c r="A31" s="87"/>
      <c r="B31" s="19">
        <v>19</v>
      </c>
      <c r="C31" s="148"/>
      <c r="D31" s="193"/>
      <c r="E31" s="194"/>
      <c r="F31" s="93"/>
      <c r="G31" s="93"/>
      <c r="H31" s="190"/>
      <c r="I31" s="190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5" thickBot="1">
      <c r="A32" s="87"/>
      <c r="B32" s="19">
        <v>20</v>
      </c>
      <c r="C32" s="148"/>
      <c r="D32" s="193"/>
      <c r="E32" s="194"/>
      <c r="F32" s="93"/>
      <c r="G32" s="93"/>
      <c r="H32" s="190"/>
      <c r="I32" s="190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4.25" hidden="1">
      <c r="A33" s="87"/>
      <c r="B33" s="19">
        <v>21</v>
      </c>
      <c r="C33" s="148"/>
      <c r="D33" s="193"/>
      <c r="E33" s="194"/>
      <c r="F33" s="93"/>
      <c r="G33" s="93"/>
      <c r="H33" s="190"/>
      <c r="I33" s="190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4.25" hidden="1">
      <c r="A34" s="87"/>
      <c r="B34" s="19">
        <v>22</v>
      </c>
      <c r="C34" s="148"/>
      <c r="D34" s="193"/>
      <c r="E34" s="194"/>
      <c r="F34" s="93"/>
      <c r="G34" s="93"/>
      <c r="H34" s="190"/>
      <c r="I34" s="190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4.25" hidden="1">
      <c r="A35" s="87"/>
      <c r="B35" s="19">
        <v>23</v>
      </c>
      <c r="C35" s="148"/>
      <c r="D35" s="193"/>
      <c r="E35" s="194"/>
      <c r="F35" s="93"/>
      <c r="G35" s="93"/>
      <c r="H35" s="190"/>
      <c r="I35" s="190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4.25" hidden="1">
      <c r="A36" s="87"/>
      <c r="B36" s="19">
        <v>24</v>
      </c>
      <c r="C36" s="148"/>
      <c r="D36" s="193"/>
      <c r="E36" s="194"/>
      <c r="F36" s="93"/>
      <c r="G36" s="93"/>
      <c r="H36" s="190"/>
      <c r="I36" s="190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4.25" hidden="1">
      <c r="A37" s="87"/>
      <c r="B37" s="19">
        <v>25</v>
      </c>
      <c r="C37" s="148"/>
      <c r="D37" s="193"/>
      <c r="E37" s="194"/>
      <c r="F37" s="93"/>
      <c r="G37" s="93"/>
      <c r="H37" s="190"/>
      <c r="I37" s="190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4.25" hidden="1">
      <c r="A38" s="87"/>
      <c r="B38" s="19">
        <v>26</v>
      </c>
      <c r="C38" s="148"/>
      <c r="D38" s="193"/>
      <c r="E38" s="194"/>
      <c r="F38" s="93"/>
      <c r="G38" s="93"/>
      <c r="H38" s="190"/>
      <c r="I38" s="190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4.25" hidden="1">
      <c r="A39" s="87"/>
      <c r="B39" s="19">
        <v>27</v>
      </c>
      <c r="C39" s="148"/>
      <c r="D39" s="193"/>
      <c r="E39" s="194"/>
      <c r="F39" s="93"/>
      <c r="G39" s="93"/>
      <c r="H39" s="190"/>
      <c r="I39" s="190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4.25" hidden="1">
      <c r="A40" s="87"/>
      <c r="B40" s="19">
        <v>28</v>
      </c>
      <c r="C40" s="148"/>
      <c r="D40" s="193"/>
      <c r="E40" s="194"/>
      <c r="F40" s="93"/>
      <c r="G40" s="93"/>
      <c r="H40" s="190"/>
      <c r="I40" s="190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ht="14.25" hidden="1">
      <c r="A41" s="87"/>
      <c r="B41" s="19">
        <v>29</v>
      </c>
      <c r="C41" s="148"/>
      <c r="D41" s="193"/>
      <c r="E41" s="194"/>
      <c r="F41" s="93"/>
      <c r="G41" s="93"/>
      <c r="H41" s="190"/>
      <c r="I41" s="190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ht="14.25" hidden="1">
      <c r="A42" s="87"/>
      <c r="B42" s="350">
        <v>30</v>
      </c>
      <c r="C42" s="153"/>
      <c r="D42" s="351"/>
      <c r="E42" s="352"/>
      <c r="F42" s="93"/>
      <c r="G42" s="93"/>
      <c r="H42" s="190"/>
      <c r="I42" s="190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ht="14.25" hidden="1">
      <c r="A43" s="87"/>
      <c r="B43" s="92">
        <v>31</v>
      </c>
      <c r="C43" s="347"/>
      <c r="D43" s="348"/>
      <c r="E43" s="349"/>
      <c r="F43" s="93"/>
      <c r="G43" s="93"/>
      <c r="H43" s="190"/>
      <c r="I43" s="190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ht="14.25" hidden="1">
      <c r="A44" s="87"/>
      <c r="B44" s="19">
        <v>32</v>
      </c>
      <c r="C44" s="148"/>
      <c r="D44" s="193"/>
      <c r="E44" s="194"/>
      <c r="F44" s="344"/>
      <c r="G44" s="345"/>
      <c r="H44" s="190"/>
      <c r="I44" s="190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ht="14.25" hidden="1">
      <c r="A45" s="87"/>
      <c r="B45" s="19">
        <v>33</v>
      </c>
      <c r="C45" s="148"/>
      <c r="D45" s="193"/>
      <c r="E45" s="194"/>
      <c r="F45" s="346" t="s">
        <v>122</v>
      </c>
      <c r="G45" s="344"/>
      <c r="H45" s="319"/>
      <c r="I45" s="319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ht="14.25" hidden="1">
      <c r="A46" s="87"/>
      <c r="B46" s="19">
        <v>34</v>
      </c>
      <c r="C46" s="148"/>
      <c r="D46" s="193"/>
      <c r="E46" s="194"/>
      <c r="F46" s="345"/>
      <c r="G46" s="344"/>
      <c r="H46" s="319"/>
      <c r="I46" s="319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ht="14.25" hidden="1">
      <c r="A47" s="87"/>
      <c r="B47" s="19">
        <v>35</v>
      </c>
      <c r="C47" s="148"/>
      <c r="D47" s="193"/>
      <c r="E47" s="194"/>
      <c r="F47" s="345"/>
      <c r="G47" s="344"/>
      <c r="H47" s="319"/>
      <c r="I47" s="319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ht="14.25" hidden="1">
      <c r="A48" s="87"/>
      <c r="B48" s="19">
        <v>36</v>
      </c>
      <c r="C48" s="148"/>
      <c r="D48" s="193"/>
      <c r="E48" s="194"/>
      <c r="F48" s="344"/>
      <c r="G48" s="344"/>
      <c r="H48" s="319"/>
      <c r="I48" s="319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ht="15" hidden="1" thickBot="1">
      <c r="A49" s="87"/>
      <c r="B49" s="302">
        <v>37</v>
      </c>
      <c r="C49" s="192"/>
      <c r="D49" s="197"/>
      <c r="E49" s="198"/>
      <c r="F49" s="344"/>
      <c r="G49" s="344"/>
      <c r="H49" s="319"/>
      <c r="I49" s="319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ht="14.25">
      <c r="A50" s="87"/>
      <c r="B50" s="303"/>
      <c r="C50" s="304" t="s">
        <v>103</v>
      </c>
      <c r="D50" s="199">
        <v>83</v>
      </c>
      <c r="E50" s="200"/>
      <c r="F50" s="318"/>
      <c r="G50" s="318"/>
      <c r="H50" s="319"/>
      <c r="I50" s="319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4.25">
      <c r="A51" s="87"/>
      <c r="B51" s="305"/>
      <c r="C51" s="148" t="s">
        <v>104</v>
      </c>
      <c r="D51" s="193">
        <v>16</v>
      </c>
      <c r="E51" s="201"/>
      <c r="F51" s="318"/>
      <c r="G51" s="318"/>
      <c r="H51" s="319"/>
      <c r="I51" s="319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4.25">
      <c r="A52" s="87"/>
      <c r="B52" s="305"/>
      <c r="C52" s="148" t="s">
        <v>105</v>
      </c>
      <c r="D52" s="193">
        <v>67</v>
      </c>
      <c r="E52" s="201"/>
      <c r="F52" s="318"/>
      <c r="G52" s="318"/>
      <c r="H52" s="319"/>
      <c r="I52" s="319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ht="14.25">
      <c r="A53" s="87"/>
      <c r="B53" s="305"/>
      <c r="C53" s="148" t="s">
        <v>106</v>
      </c>
      <c r="D53" s="193">
        <v>16</v>
      </c>
      <c r="E53" s="201"/>
      <c r="F53" s="318"/>
      <c r="G53" s="318"/>
      <c r="H53" s="319"/>
      <c r="I53" s="319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ht="15" thickBot="1">
      <c r="A54" s="87"/>
      <c r="B54" s="306"/>
      <c r="C54" s="163" t="s">
        <v>107</v>
      </c>
      <c r="D54" s="202">
        <v>4.1875</v>
      </c>
      <c r="E54" s="203"/>
      <c r="F54" s="318"/>
      <c r="G54" s="318"/>
      <c r="H54" s="319"/>
      <c r="I54" s="319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ht="14.25">
      <c r="A55" s="87"/>
      <c r="B55" s="353"/>
      <c r="C55" s="354"/>
      <c r="D55" s="355"/>
      <c r="E55" s="355"/>
      <c r="F55" s="318"/>
      <c r="G55" s="318"/>
      <c r="H55" s="319"/>
      <c r="I55" s="319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ht="14.25">
      <c r="A56" s="87"/>
      <c r="B56" s="353"/>
      <c r="C56" s="356"/>
      <c r="D56" s="357"/>
      <c r="E56" s="355"/>
      <c r="F56" s="318"/>
      <c r="G56" s="318"/>
      <c r="H56" s="319"/>
      <c r="I56" s="319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ht="14.25">
      <c r="A57" s="87"/>
      <c r="B57" s="353"/>
      <c r="C57" s="356"/>
      <c r="D57" s="357"/>
      <c r="E57" s="355"/>
      <c r="F57" s="318"/>
      <c r="G57" s="318"/>
      <c r="H57" s="319"/>
      <c r="I57" s="319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ht="14.25">
      <c r="A58" s="87"/>
      <c r="B58" s="353"/>
      <c r="C58" s="356"/>
      <c r="D58" s="357"/>
      <c r="E58" s="355"/>
      <c r="F58" s="318"/>
      <c r="G58" s="318"/>
      <c r="H58" s="319"/>
      <c r="I58" s="319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ht="14.25">
      <c r="A59" s="87"/>
      <c r="B59" s="353"/>
      <c r="C59" s="356"/>
      <c r="D59" s="357"/>
      <c r="E59" s="355"/>
      <c r="F59" s="318"/>
      <c r="G59" s="318"/>
      <c r="H59" s="319"/>
      <c r="I59" s="319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ht="14.25">
      <c r="A60" s="87"/>
      <c r="B60" s="353"/>
      <c r="C60" s="356"/>
      <c r="D60" s="357"/>
      <c r="E60" s="355"/>
      <c r="F60" s="318"/>
      <c r="G60" s="318"/>
      <c r="H60" s="319"/>
      <c r="I60" s="319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ht="14.25">
      <c r="A61" s="87"/>
      <c r="B61" s="353"/>
      <c r="C61" s="356"/>
      <c r="D61" s="357"/>
      <c r="E61" s="355"/>
      <c r="F61" s="318"/>
      <c r="G61" s="318"/>
      <c r="H61" s="319"/>
      <c r="I61" s="319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ht="13.5">
      <c r="A62" s="87"/>
      <c r="B62" s="346"/>
      <c r="C62" s="358"/>
      <c r="D62" s="358"/>
      <c r="E62" s="346"/>
      <c r="F62" s="319"/>
      <c r="G62" s="319"/>
      <c r="H62" s="319"/>
      <c r="I62" s="319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ht="13.5">
      <c r="A63" s="87"/>
      <c r="B63" s="346"/>
      <c r="C63" s="358"/>
      <c r="D63" s="358"/>
      <c r="E63" s="346"/>
      <c r="F63" s="319"/>
      <c r="G63" s="319"/>
      <c r="H63" s="319"/>
      <c r="I63" s="319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ht="13.5">
      <c r="A64" s="87"/>
      <c r="B64" s="346"/>
      <c r="C64" s="358"/>
      <c r="D64" s="358"/>
      <c r="E64" s="346"/>
      <c r="F64" s="319"/>
      <c r="G64" s="319"/>
      <c r="H64" s="319"/>
      <c r="I64" s="319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ht="13.5">
      <c r="A65" s="87"/>
      <c r="B65" s="346"/>
      <c r="C65" s="346"/>
      <c r="D65" s="346"/>
      <c r="E65" s="346"/>
      <c r="F65" s="319"/>
      <c r="G65" s="319"/>
      <c r="H65" s="319"/>
      <c r="I65" s="319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ht="13.5">
      <c r="A66" s="87"/>
      <c r="B66" s="346"/>
      <c r="C66" s="346"/>
      <c r="D66" s="346"/>
      <c r="E66" s="346"/>
      <c r="F66" s="319"/>
      <c r="G66" s="319"/>
      <c r="H66" s="319"/>
      <c r="I66" s="319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ht="13.5">
      <c r="A67" s="87"/>
      <c r="B67" s="346"/>
      <c r="C67" s="346"/>
      <c r="D67" s="346"/>
      <c r="E67" s="346"/>
      <c r="F67" s="320"/>
      <c r="G67" s="320"/>
      <c r="H67" s="320"/>
      <c r="I67" s="321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ht="13.5">
      <c r="A68" s="87"/>
      <c r="B68" s="87"/>
      <c r="C68" s="87"/>
      <c r="D68" s="87"/>
      <c r="E68" s="87"/>
      <c r="F68" s="320"/>
      <c r="G68" s="320"/>
      <c r="H68" s="320"/>
      <c r="I68" s="321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ht="13.5">
      <c r="A69" s="87"/>
      <c r="B69" s="87"/>
      <c r="C69" s="87"/>
      <c r="D69" s="87"/>
      <c r="E69" s="87"/>
      <c r="F69" s="320"/>
      <c r="G69" s="320"/>
      <c r="H69" s="320"/>
      <c r="I69" s="321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ht="13.5">
      <c r="A70" s="87"/>
      <c r="B70" s="87"/>
      <c r="C70" s="87"/>
      <c r="D70" s="87"/>
      <c r="E70" s="87"/>
      <c r="F70" s="320"/>
      <c r="G70" s="320"/>
      <c r="H70" s="320"/>
      <c r="I70" s="321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ht="13.5">
      <c r="A71" s="87"/>
      <c r="B71" s="87"/>
      <c r="C71" s="87"/>
      <c r="D71" s="87"/>
      <c r="E71" s="87"/>
      <c r="F71" s="320"/>
      <c r="G71" s="320"/>
      <c r="H71" s="320"/>
      <c r="I71" s="321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ht="13.5">
      <c r="A72" s="87"/>
      <c r="B72" s="87"/>
      <c r="C72" s="87"/>
      <c r="D72" s="87"/>
      <c r="E72" s="87"/>
      <c r="F72" s="320"/>
      <c r="G72" s="320"/>
      <c r="H72" s="320"/>
      <c r="I72" s="321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ht="13.5">
      <c r="A73" s="87"/>
      <c r="B73" s="87"/>
      <c r="C73" s="87"/>
      <c r="D73" s="87"/>
      <c r="E73" s="87"/>
      <c r="F73" s="320"/>
      <c r="G73" s="320"/>
      <c r="H73" s="320"/>
      <c r="I73" s="321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ht="13.5">
      <c r="A74" s="87"/>
      <c r="B74" s="87"/>
      <c r="C74" s="87"/>
      <c r="D74" s="87"/>
      <c r="E74" s="87"/>
      <c r="F74" s="320"/>
      <c r="G74" s="320"/>
      <c r="H74" s="320"/>
      <c r="I74" s="321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ht="13.5">
      <c r="A75" s="87"/>
      <c r="B75" s="87"/>
      <c r="C75" s="87"/>
      <c r="D75" s="87"/>
      <c r="E75" s="87"/>
      <c r="F75" s="320"/>
      <c r="G75" s="320"/>
      <c r="H75" s="320"/>
      <c r="I75" s="321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ht="13.5">
      <c r="A76" s="87"/>
      <c r="B76" s="87"/>
      <c r="C76" s="87"/>
      <c r="D76" s="87"/>
      <c r="E76" s="87"/>
      <c r="F76" s="320"/>
      <c r="G76" s="320"/>
      <c r="H76" s="320"/>
      <c r="I76" s="321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ht="13.5">
      <c r="A77" s="87"/>
      <c r="B77" s="87"/>
      <c r="C77" s="87"/>
      <c r="D77" s="87"/>
      <c r="E77" s="87"/>
      <c r="F77" s="320"/>
      <c r="G77" s="320"/>
      <c r="H77" s="320"/>
      <c r="I77" s="321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ht="13.5">
      <c r="A78" s="87"/>
      <c r="B78" s="87"/>
      <c r="C78" s="87"/>
      <c r="D78" s="87"/>
      <c r="E78" s="87"/>
      <c r="F78" s="320"/>
      <c r="G78" s="320"/>
      <c r="H78" s="320"/>
      <c r="I78" s="321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ht="13.5">
      <c r="A79" s="87"/>
      <c r="B79" s="87"/>
      <c r="C79" s="87"/>
      <c r="D79" s="87"/>
      <c r="E79" s="87"/>
      <c r="F79" s="320"/>
      <c r="G79" s="320"/>
      <c r="H79" s="320"/>
      <c r="I79" s="321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ht="13.5">
      <c r="A80" s="87"/>
      <c r="B80" s="87"/>
      <c r="C80" s="87"/>
      <c r="D80" s="87"/>
      <c r="E80" s="87"/>
      <c r="F80" s="320"/>
      <c r="G80" s="320"/>
      <c r="H80" s="320"/>
      <c r="I80" s="321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ht="13.5">
      <c r="A81" s="87"/>
      <c r="B81" s="87"/>
      <c r="C81" s="87"/>
      <c r="D81" s="87"/>
      <c r="E81" s="87"/>
      <c r="F81" s="320"/>
      <c r="G81" s="320"/>
      <c r="H81" s="320"/>
      <c r="I81" s="321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ht="13.5">
      <c r="A82" s="87"/>
      <c r="B82" s="87"/>
      <c r="C82" s="87"/>
      <c r="D82" s="87"/>
      <c r="E82" s="87"/>
      <c r="F82" s="320"/>
      <c r="G82" s="320"/>
      <c r="H82" s="320"/>
      <c r="I82" s="321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ht="13.5">
      <c r="A83" s="87"/>
      <c r="B83" s="87"/>
      <c r="C83" s="87"/>
      <c r="D83" s="87"/>
      <c r="E83" s="87"/>
      <c r="F83" s="320"/>
      <c r="G83" s="320"/>
      <c r="H83" s="320"/>
      <c r="I83" s="321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ht="13.5">
      <c r="A84" s="87"/>
      <c r="B84" s="87"/>
      <c r="C84" s="87"/>
      <c r="D84" s="87"/>
      <c r="E84" s="87"/>
      <c r="F84" s="320"/>
      <c r="G84" s="320"/>
      <c r="H84" s="320"/>
      <c r="I84" s="321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ht="13.5">
      <c r="A85" s="87"/>
      <c r="B85" s="87"/>
      <c r="C85" s="87"/>
      <c r="D85" s="87"/>
      <c r="E85" s="87"/>
      <c r="F85" s="87"/>
      <c r="G85" s="87"/>
      <c r="H85" s="87"/>
      <c r="I85" s="101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ht="13.5">
      <c r="A86" s="87"/>
      <c r="B86" s="87"/>
      <c r="C86" s="87"/>
      <c r="D86" s="87"/>
      <c r="E86" s="87"/>
      <c r="F86" s="87"/>
      <c r="G86" s="87"/>
      <c r="H86" s="87"/>
      <c r="I86" s="101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ht="13.5">
      <c r="A87" s="87"/>
      <c r="B87" s="87"/>
      <c r="C87" s="87"/>
      <c r="D87" s="87"/>
      <c r="E87" s="87"/>
      <c r="F87" s="87"/>
      <c r="G87" s="87"/>
      <c r="H87" s="87"/>
      <c r="I87" s="101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ht="13.5">
      <c r="A88" s="87"/>
      <c r="B88" s="87"/>
      <c r="C88" s="87"/>
      <c r="D88" s="87"/>
      <c r="E88" s="87"/>
      <c r="F88" s="87"/>
      <c r="G88" s="87"/>
      <c r="H88" s="87"/>
      <c r="I88" s="101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ht="13.5">
      <c r="A89" s="87"/>
      <c r="B89" s="87"/>
      <c r="C89" s="87"/>
      <c r="D89" s="87"/>
      <c r="E89" s="87"/>
      <c r="F89" s="87"/>
      <c r="G89" s="87"/>
      <c r="H89" s="87"/>
      <c r="I89" s="101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ht="13.5">
      <c r="A90" s="87"/>
      <c r="B90" s="87"/>
      <c r="C90" s="87"/>
      <c r="D90" s="87"/>
      <c r="E90" s="87"/>
      <c r="F90" s="87"/>
      <c r="G90" s="87"/>
      <c r="H90" s="87"/>
      <c r="I90" s="101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ht="13.5">
      <c r="A91" s="87"/>
      <c r="B91" s="87"/>
      <c r="C91" s="87"/>
      <c r="D91" s="87"/>
      <c r="E91" s="87"/>
      <c r="F91" s="87"/>
      <c r="G91" s="87"/>
      <c r="H91" s="87"/>
      <c r="I91" s="101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ht="13.5">
      <c r="A92" s="87"/>
      <c r="B92" s="87"/>
      <c r="C92" s="87"/>
      <c r="D92" s="87"/>
      <c r="E92" s="87"/>
      <c r="F92" s="87"/>
      <c r="G92" s="87"/>
      <c r="H92" s="87"/>
      <c r="I92" s="101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ht="13.5">
      <c r="A93" s="87"/>
      <c r="B93" s="87"/>
      <c r="C93" s="87"/>
      <c r="D93" s="87"/>
      <c r="E93" s="87"/>
      <c r="F93" s="87"/>
      <c r="G93" s="87"/>
      <c r="H93" s="87"/>
      <c r="I93" s="101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ht="13.5">
      <c r="A94" s="87"/>
      <c r="B94" s="87"/>
      <c r="C94" s="87"/>
      <c r="D94" s="87"/>
      <c r="E94" s="87"/>
      <c r="F94" s="87"/>
      <c r="G94" s="87"/>
      <c r="H94" s="87"/>
      <c r="I94" s="101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ht="13.5">
      <c r="A95" s="87"/>
      <c r="B95" s="87"/>
      <c r="C95" s="87"/>
      <c r="D95" s="87"/>
      <c r="E95" s="87"/>
      <c r="F95" s="87"/>
      <c r="G95" s="87"/>
      <c r="H95" s="87"/>
      <c r="I95" s="101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ht="13.5">
      <c r="A96" s="87"/>
      <c r="B96" s="87"/>
      <c r="C96" s="87"/>
      <c r="D96" s="87"/>
      <c r="E96" s="87"/>
      <c r="F96" s="87"/>
      <c r="G96" s="87"/>
      <c r="H96" s="87"/>
      <c r="I96" s="101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ht="13.5">
      <c r="A97" s="87"/>
      <c r="B97" s="87"/>
      <c r="C97" s="87"/>
      <c r="D97" s="87"/>
      <c r="E97" s="87"/>
      <c r="F97" s="87"/>
      <c r="G97" s="87"/>
      <c r="H97" s="87"/>
      <c r="I97" s="101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ht="13.5">
      <c r="A98" s="87"/>
      <c r="B98" s="87"/>
      <c r="C98" s="87"/>
      <c r="D98" s="87"/>
      <c r="E98" s="87"/>
      <c r="F98" s="87"/>
      <c r="G98" s="87"/>
      <c r="H98" s="87"/>
      <c r="I98" s="101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ht="13.5">
      <c r="A99" s="87"/>
      <c r="B99" s="87"/>
      <c r="C99" s="87"/>
      <c r="D99" s="87"/>
      <c r="E99" s="87"/>
      <c r="F99" s="87"/>
      <c r="G99" s="87"/>
      <c r="H99" s="87"/>
      <c r="I99" s="101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ht="13.5">
      <c r="A100" s="87"/>
      <c r="B100" s="87"/>
      <c r="C100" s="87"/>
      <c r="D100" s="87"/>
      <c r="E100" s="87"/>
      <c r="F100" s="87"/>
      <c r="G100" s="87"/>
      <c r="H100" s="87"/>
      <c r="I100" s="101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ht="13.5">
      <c r="A101" s="87"/>
      <c r="B101" s="87"/>
      <c r="C101" s="87"/>
      <c r="D101" s="87"/>
      <c r="E101" s="87"/>
      <c r="F101" s="87"/>
      <c r="G101" s="87"/>
      <c r="H101" s="87"/>
      <c r="I101" s="101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ht="13.5">
      <c r="A102" s="87"/>
      <c r="B102" s="87"/>
      <c r="C102" s="87"/>
      <c r="D102" s="87"/>
      <c r="E102" s="87"/>
      <c r="F102" s="87"/>
      <c r="G102" s="87"/>
      <c r="H102" s="87"/>
      <c r="I102" s="101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ht="13.5">
      <c r="A103" s="87"/>
      <c r="B103" s="87"/>
      <c r="C103" s="87"/>
      <c r="D103" s="87"/>
      <c r="E103" s="87"/>
      <c r="F103" s="87"/>
      <c r="G103" s="87"/>
      <c r="H103" s="87"/>
      <c r="I103" s="101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ht="13.5">
      <c r="A104" s="87"/>
      <c r="B104" s="87"/>
      <c r="C104" s="87"/>
      <c r="D104" s="87"/>
      <c r="E104" s="87"/>
      <c r="F104" s="87"/>
      <c r="G104" s="87"/>
      <c r="H104" s="87"/>
      <c r="I104" s="101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ht="13.5">
      <c r="A105" s="87"/>
      <c r="B105" s="87"/>
      <c r="C105" s="87"/>
      <c r="D105" s="87"/>
      <c r="E105" s="87"/>
      <c r="F105" s="87"/>
      <c r="G105" s="87"/>
      <c r="H105" s="87"/>
      <c r="I105" s="101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ht="13.5">
      <c r="A106" s="87"/>
      <c r="B106" s="87"/>
      <c r="C106" s="87"/>
      <c r="D106" s="87"/>
      <c r="E106" s="87"/>
      <c r="F106" s="87"/>
      <c r="G106" s="87"/>
      <c r="H106" s="87"/>
      <c r="I106" s="101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ht="13.5">
      <c r="A107" s="87"/>
      <c r="B107" s="87"/>
      <c r="C107" s="87"/>
      <c r="D107" s="87"/>
      <c r="E107" s="87"/>
      <c r="F107" s="87"/>
      <c r="G107" s="87"/>
      <c r="H107" s="87"/>
      <c r="I107" s="101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ht="13.5">
      <c r="A108" s="87"/>
      <c r="B108" s="87"/>
      <c r="C108" s="87"/>
      <c r="D108" s="87"/>
      <c r="E108" s="87"/>
      <c r="F108" s="87"/>
      <c r="G108" s="87"/>
      <c r="H108" s="87"/>
      <c r="I108" s="101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ht="13.5">
      <c r="A109" s="87"/>
      <c r="B109" s="87"/>
      <c r="C109" s="87"/>
      <c r="D109" s="87"/>
      <c r="E109" s="87"/>
      <c r="F109" s="87"/>
      <c r="G109" s="87"/>
      <c r="H109" s="87"/>
      <c r="I109" s="101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ht="13.5">
      <c r="A110" s="87"/>
      <c r="B110" s="87"/>
      <c r="C110" s="87"/>
      <c r="D110" s="87"/>
      <c r="E110" s="87"/>
      <c r="F110" s="87"/>
      <c r="G110" s="87"/>
      <c r="H110" s="87"/>
      <c r="I110" s="101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9" ht="13.5">
      <c r="A111" s="87"/>
      <c r="B111" s="87"/>
      <c r="C111" s="87"/>
      <c r="D111" s="87"/>
      <c r="E111" s="87"/>
      <c r="F111" s="87"/>
      <c r="G111" s="87"/>
      <c r="H111" s="87"/>
      <c r="I111" s="101"/>
    </row>
    <row r="112" spans="1:9" ht="13.5">
      <c r="A112" s="87"/>
      <c r="B112" s="87"/>
      <c r="C112" s="87"/>
      <c r="D112" s="87"/>
      <c r="E112" s="87"/>
      <c r="F112" s="87"/>
      <c r="G112" s="87"/>
      <c r="H112" s="87"/>
      <c r="I112" s="101"/>
    </row>
    <row r="113" spans="1:9" ht="13.5">
      <c r="A113" s="87"/>
      <c r="B113" s="87"/>
      <c r="C113" s="87"/>
      <c r="D113" s="87"/>
      <c r="E113" s="87"/>
      <c r="F113" s="87"/>
      <c r="G113" s="87"/>
      <c r="H113" s="87"/>
      <c r="I113" s="101"/>
    </row>
    <row r="114" spans="1:9" ht="13.5">
      <c r="A114" s="87"/>
      <c r="B114" s="87"/>
      <c r="C114" s="87"/>
      <c r="D114" s="87"/>
      <c r="E114" s="87"/>
      <c r="F114" s="87"/>
      <c r="G114" s="87"/>
      <c r="H114" s="87"/>
      <c r="I114" s="101"/>
    </row>
  </sheetData>
  <sheetProtection/>
  <mergeCells count="5">
    <mergeCell ref="B4:G4"/>
    <mergeCell ref="C5:D5"/>
    <mergeCell ref="C6:D6"/>
    <mergeCell ref="E5:F5"/>
    <mergeCell ref="E6:F6"/>
  </mergeCells>
  <conditionalFormatting sqref="D13:D55">
    <cfRule type="expression" priority="1" dxfId="4" stopIfTrue="1">
      <formula>C13&amp;"高"=$I$6</formula>
    </cfRule>
  </conditionalFormatting>
  <conditionalFormatting sqref="E13:E55">
    <cfRule type="expression" priority="2" dxfId="5" stopIfTrue="1">
      <formula>C13&amp;"高"=$I$6</formula>
    </cfRule>
  </conditionalFormatting>
  <conditionalFormatting sqref="C13:C55">
    <cfRule type="expression" priority="3" dxfId="0" stopIfTrue="1">
      <formula>C13&amp;"高"=$I$6</formula>
    </cfRule>
  </conditionalFormatting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4:I56"/>
  <sheetViews>
    <sheetView showGridLines="0" zoomScale="70" zoomScaleNormal="70" zoomScaleSheetLayoutView="100" zoomScalePageLayoutView="0" workbookViewId="0" topLeftCell="A1">
      <selection activeCell="A25" sqref="A25"/>
    </sheetView>
  </sheetViews>
  <sheetFormatPr defaultColWidth="9.00390625" defaultRowHeight="13.5"/>
  <cols>
    <col min="1" max="1" width="14.00390625" style="0" customWidth="1"/>
    <col min="2" max="2" width="6.00390625" style="0" customWidth="1"/>
    <col min="3" max="3" width="2.375" style="0" customWidth="1"/>
    <col min="4" max="4" width="2.25390625" style="0" customWidth="1"/>
    <col min="5" max="5" width="25.00390625" style="0" customWidth="1"/>
    <col min="6" max="6" width="14.25390625" style="0" customWidth="1"/>
    <col min="7" max="7" width="22.375" style="0" customWidth="1"/>
    <col min="8" max="8" width="23.375" style="0" customWidth="1"/>
    <col min="9" max="9" width="2.50390625" style="0" customWidth="1"/>
  </cols>
  <sheetData>
    <row r="1" ht="42.75" customHeight="1"/>
    <row r="2" ht="42.75" customHeight="1"/>
    <row r="3" ht="42.75" customHeight="1"/>
    <row r="4" ht="42.75" customHeight="1">
      <c r="D4" s="104" t="s">
        <v>56</v>
      </c>
    </row>
    <row r="5" ht="15.75" customHeight="1"/>
    <row r="6" spans="4:9" ht="13.5">
      <c r="D6" s="105"/>
      <c r="E6" s="106"/>
      <c r="F6" s="106"/>
      <c r="G6" s="106"/>
      <c r="H6" s="106"/>
      <c r="I6" s="107"/>
    </row>
    <row r="7" spans="4:9" ht="14.25">
      <c r="D7" s="108"/>
      <c r="E7" s="109" t="s">
        <v>57</v>
      </c>
      <c r="F7" s="110"/>
      <c r="G7" s="110"/>
      <c r="H7" s="110"/>
      <c r="I7" s="111"/>
    </row>
    <row r="8" spans="4:9" ht="14.25">
      <c r="D8" s="108"/>
      <c r="E8" s="112"/>
      <c r="F8" s="14"/>
      <c r="G8" s="14"/>
      <c r="H8" s="14"/>
      <c r="I8" s="111"/>
    </row>
    <row r="9" spans="4:9" ht="13.5">
      <c r="D9" s="108"/>
      <c r="E9" s="14" t="s">
        <v>58</v>
      </c>
      <c r="F9" s="14" t="str">
        <f>'入力手順'!C1</f>
        <v>滋賀県ウィンターダブルステニス選手権大会U17GD　2018</v>
      </c>
      <c r="G9" s="14"/>
      <c r="H9" s="14"/>
      <c r="I9" s="111"/>
    </row>
    <row r="10" spans="4:9" ht="13.5">
      <c r="D10" s="108"/>
      <c r="E10" s="14"/>
      <c r="F10" s="14"/>
      <c r="G10" s="14"/>
      <c r="H10" s="14"/>
      <c r="I10" s="111"/>
    </row>
    <row r="11" spans="1:9" ht="14.25" thickBot="1">
      <c r="A11" t="s">
        <v>19</v>
      </c>
      <c r="D11" s="108"/>
      <c r="E11" s="113" t="s">
        <v>59</v>
      </c>
      <c r="F11" s="114" t="s">
        <v>60</v>
      </c>
      <c r="G11" s="115" t="s">
        <v>61</v>
      </c>
      <c r="H11" s="116" t="s">
        <v>62</v>
      </c>
      <c r="I11" s="111"/>
    </row>
    <row r="12" spans="1:9" ht="48" customHeight="1" thickBot="1">
      <c r="A12" s="117">
        <v>1</v>
      </c>
      <c r="B12" s="118"/>
      <c r="C12" s="118"/>
      <c r="D12" s="119"/>
      <c r="E12" s="120">
        <f>VLOOKUP(A12,'入力表'!A:F,6,0)</f>
        <v>0</v>
      </c>
      <c r="F12" s="121">
        <f>VLOOKUP(A12,'入力表'!A:I,9,0)</f>
        <v>0</v>
      </c>
      <c r="G12" s="132">
        <f>VLOOKUP(A12,'入力表'!A:O,15,0)</f>
      </c>
      <c r="H12" s="133">
        <f>VLOOKUP(A12,'入力表'!A:AD,30)</f>
      </c>
      <c r="I12" s="111"/>
    </row>
    <row r="13" spans="4:9" ht="13.5">
      <c r="D13" s="108"/>
      <c r="E13" s="14"/>
      <c r="F13" s="14"/>
      <c r="G13" s="14"/>
      <c r="H13" s="14"/>
      <c r="I13" s="111"/>
    </row>
    <row r="14" spans="4:9" ht="13.5">
      <c r="D14" s="108"/>
      <c r="E14" s="14" t="s">
        <v>63</v>
      </c>
      <c r="F14" s="14"/>
      <c r="G14" s="14"/>
      <c r="H14" s="14"/>
      <c r="I14" s="111"/>
    </row>
    <row r="15" spans="4:9" ht="18.75" customHeight="1">
      <c r="D15" s="108"/>
      <c r="E15" s="122" t="s">
        <v>64</v>
      </c>
      <c r="F15" s="123"/>
      <c r="G15" s="124"/>
      <c r="H15" s="125">
        <f ca="1">NOW()</f>
        <v>43455.64404988426</v>
      </c>
      <c r="I15" s="111"/>
    </row>
    <row r="16" spans="4:9" ht="18.75" customHeight="1">
      <c r="D16" s="108"/>
      <c r="E16" s="126"/>
      <c r="F16" s="127"/>
      <c r="G16" s="128"/>
      <c r="H16" s="84" t="str">
        <f>VLOOKUP(A12,'入力表'!A:I,9,0)&amp;"校顧問"</f>
        <v>校顧問</v>
      </c>
      <c r="I16" s="111"/>
    </row>
    <row r="17" spans="4:9" ht="13.5">
      <c r="D17" s="129"/>
      <c r="E17" s="130"/>
      <c r="F17" s="130"/>
      <c r="G17" s="130"/>
      <c r="H17" s="130"/>
      <c r="I17" s="131"/>
    </row>
    <row r="18" ht="13.5">
      <c r="C18" s="14"/>
    </row>
    <row r="19" spans="4:9" ht="13.5">
      <c r="D19" s="105"/>
      <c r="E19" s="106"/>
      <c r="F19" s="106"/>
      <c r="G19" s="106"/>
      <c r="H19" s="106"/>
      <c r="I19" s="107"/>
    </row>
    <row r="20" spans="4:9" ht="14.25">
      <c r="D20" s="108"/>
      <c r="E20" s="109" t="s">
        <v>57</v>
      </c>
      <c r="F20" s="110"/>
      <c r="G20" s="110"/>
      <c r="H20" s="110"/>
      <c r="I20" s="111"/>
    </row>
    <row r="21" spans="4:9" ht="14.25">
      <c r="D21" s="108"/>
      <c r="E21" s="112"/>
      <c r="F21" s="14"/>
      <c r="G21" s="14"/>
      <c r="H21" s="14"/>
      <c r="I21" s="111"/>
    </row>
    <row r="22" spans="4:9" ht="13.5">
      <c r="D22" s="108"/>
      <c r="E22" s="14" t="s">
        <v>58</v>
      </c>
      <c r="F22" s="14" t="str">
        <f>$F$9</f>
        <v>滋賀県ウィンターダブルステニス選手権大会U17GD　2018</v>
      </c>
      <c r="G22" s="14"/>
      <c r="H22" s="14"/>
      <c r="I22" s="111"/>
    </row>
    <row r="23" spans="4:9" ht="13.5">
      <c r="D23" s="108"/>
      <c r="E23" s="14"/>
      <c r="F23" s="14"/>
      <c r="G23" s="14"/>
      <c r="H23" s="14"/>
      <c r="I23" s="111"/>
    </row>
    <row r="24" spans="1:9" ht="14.25" thickBot="1">
      <c r="A24" t="s">
        <v>19</v>
      </c>
      <c r="D24" s="108"/>
      <c r="E24" s="113" t="s">
        <v>59</v>
      </c>
      <c r="F24" s="114" t="s">
        <v>60</v>
      </c>
      <c r="G24" s="115" t="s">
        <v>61</v>
      </c>
      <c r="H24" s="116" t="s">
        <v>62</v>
      </c>
      <c r="I24" s="111"/>
    </row>
    <row r="25" spans="1:9" ht="48" customHeight="1" thickBot="1">
      <c r="A25" s="117">
        <v>2</v>
      </c>
      <c r="B25" s="118"/>
      <c r="C25" s="118"/>
      <c r="D25" s="119"/>
      <c r="E25" s="120">
        <f>VLOOKUP(A25,'入力表'!A:F,6,0)</f>
        <v>0</v>
      </c>
      <c r="F25" s="121">
        <f>VLOOKUP(A25,'入力表'!A:I,9,0)</f>
        <v>0</v>
      </c>
      <c r="G25" s="132">
        <f>VLOOKUP(A25,'入力表'!A:O,15,0)</f>
      </c>
      <c r="H25" s="133">
        <f>VLOOKUP(A25,'入力表'!A:AD,30)</f>
      </c>
      <c r="I25" s="111"/>
    </row>
    <row r="26" spans="4:9" ht="13.5">
      <c r="D26" s="108"/>
      <c r="E26" s="14"/>
      <c r="F26" s="14"/>
      <c r="G26" s="14"/>
      <c r="H26" s="14"/>
      <c r="I26" s="111"/>
    </row>
    <row r="27" spans="4:9" ht="13.5">
      <c r="D27" s="108"/>
      <c r="E27" s="14" t="s">
        <v>63</v>
      </c>
      <c r="F27" s="14"/>
      <c r="G27" s="14"/>
      <c r="H27" s="14"/>
      <c r="I27" s="111"/>
    </row>
    <row r="28" spans="4:9" ht="18.75" customHeight="1">
      <c r="D28" s="108"/>
      <c r="E28" s="122" t="s">
        <v>64</v>
      </c>
      <c r="F28" s="123"/>
      <c r="G28" s="124"/>
      <c r="H28" s="125">
        <f ca="1">NOW()</f>
        <v>43455.64404988426</v>
      </c>
      <c r="I28" s="111"/>
    </row>
    <row r="29" spans="4:9" ht="18.75" customHeight="1">
      <c r="D29" s="108"/>
      <c r="E29" s="126"/>
      <c r="F29" s="127"/>
      <c r="G29" s="128"/>
      <c r="H29" s="84" t="str">
        <f>VLOOKUP(A25,'入力表'!A:I,9,0)&amp;"校顧問"</f>
        <v>校顧問</v>
      </c>
      <c r="I29" s="111"/>
    </row>
    <row r="30" spans="4:9" ht="13.5">
      <c r="D30" s="129"/>
      <c r="E30" s="130"/>
      <c r="F30" s="130"/>
      <c r="G30" s="130"/>
      <c r="H30" s="130"/>
      <c r="I30" s="131"/>
    </row>
    <row r="32" spans="4:9" ht="13.5">
      <c r="D32" s="105"/>
      <c r="E32" s="106"/>
      <c r="F32" s="106"/>
      <c r="G32" s="106"/>
      <c r="H32" s="106"/>
      <c r="I32" s="107"/>
    </row>
    <row r="33" spans="4:9" ht="14.25">
      <c r="D33" s="108"/>
      <c r="E33" s="109" t="s">
        <v>57</v>
      </c>
      <c r="F33" s="110"/>
      <c r="G33" s="110"/>
      <c r="H33" s="110"/>
      <c r="I33" s="111"/>
    </row>
    <row r="34" spans="4:9" ht="14.25">
      <c r="D34" s="108"/>
      <c r="E34" s="112"/>
      <c r="F34" s="14"/>
      <c r="G34" s="14"/>
      <c r="H34" s="14"/>
      <c r="I34" s="111"/>
    </row>
    <row r="35" spans="4:9" ht="13.5">
      <c r="D35" s="108"/>
      <c r="E35" s="14" t="s">
        <v>58</v>
      </c>
      <c r="F35" s="14" t="str">
        <f>$F$9</f>
        <v>滋賀県ウィンターダブルステニス選手権大会U17GD　2018</v>
      </c>
      <c r="G35" s="14"/>
      <c r="H35" s="14"/>
      <c r="I35" s="111"/>
    </row>
    <row r="36" spans="4:9" ht="13.5">
      <c r="D36" s="108"/>
      <c r="E36" s="14"/>
      <c r="F36" s="14"/>
      <c r="G36" s="14"/>
      <c r="H36" s="14"/>
      <c r="I36" s="111"/>
    </row>
    <row r="37" spans="1:9" ht="14.25" thickBot="1">
      <c r="A37" t="s">
        <v>19</v>
      </c>
      <c r="D37" s="108"/>
      <c r="E37" s="113" t="s">
        <v>59</v>
      </c>
      <c r="F37" s="114" t="s">
        <v>60</v>
      </c>
      <c r="G37" s="115" t="s">
        <v>61</v>
      </c>
      <c r="H37" s="116" t="s">
        <v>62</v>
      </c>
      <c r="I37" s="111"/>
    </row>
    <row r="38" spans="1:9" ht="48" customHeight="1" thickBot="1">
      <c r="A38" s="117">
        <v>3</v>
      </c>
      <c r="B38" s="118"/>
      <c r="C38" s="118"/>
      <c r="D38" s="119"/>
      <c r="E38" s="120">
        <f>VLOOKUP(A38,'入力表'!A:F,6,0)</f>
        <v>0</v>
      </c>
      <c r="F38" s="121">
        <f>VLOOKUP(A38,'入力表'!A:I,9,0)</f>
        <v>0</v>
      </c>
      <c r="G38" s="132">
        <f>VLOOKUP(A38,'入力表'!A:O,15,0)</f>
      </c>
      <c r="H38" s="133">
        <f>VLOOKUP(A38,'入力表'!A:AD,30)</f>
      </c>
      <c r="I38" s="111"/>
    </row>
    <row r="39" spans="4:9" ht="13.5">
      <c r="D39" s="108"/>
      <c r="E39" s="14"/>
      <c r="F39" s="14"/>
      <c r="G39" s="14"/>
      <c r="H39" s="14"/>
      <c r="I39" s="111"/>
    </row>
    <row r="40" spans="4:9" ht="13.5">
      <c r="D40" s="108"/>
      <c r="E40" s="14" t="s">
        <v>63</v>
      </c>
      <c r="F40" s="14"/>
      <c r="G40" s="14"/>
      <c r="H40" s="14"/>
      <c r="I40" s="111"/>
    </row>
    <row r="41" spans="4:9" ht="18.75" customHeight="1">
      <c r="D41" s="108"/>
      <c r="E41" s="122" t="s">
        <v>64</v>
      </c>
      <c r="F41" s="123"/>
      <c r="G41" s="124"/>
      <c r="H41" s="125">
        <f ca="1">NOW()</f>
        <v>43455.64404988426</v>
      </c>
      <c r="I41" s="111"/>
    </row>
    <row r="42" spans="4:9" ht="18.75" customHeight="1">
      <c r="D42" s="108"/>
      <c r="E42" s="126"/>
      <c r="F42" s="127"/>
      <c r="G42" s="128"/>
      <c r="H42" s="84" t="str">
        <f>VLOOKUP(A38,'入力表'!A:I,9,0)&amp;"校顧問"</f>
        <v>校顧問</v>
      </c>
      <c r="I42" s="111"/>
    </row>
    <row r="43" spans="4:9" ht="13.5">
      <c r="D43" s="129"/>
      <c r="E43" s="130"/>
      <c r="F43" s="130"/>
      <c r="G43" s="130"/>
      <c r="H43" s="130"/>
      <c r="I43" s="131"/>
    </row>
    <row r="45" spans="4:9" ht="13.5">
      <c r="D45" s="105"/>
      <c r="E45" s="106"/>
      <c r="F45" s="106"/>
      <c r="G45" s="106"/>
      <c r="H45" s="106"/>
      <c r="I45" s="107"/>
    </row>
    <row r="46" spans="4:9" ht="14.25">
      <c r="D46" s="108"/>
      <c r="E46" s="109" t="s">
        <v>57</v>
      </c>
      <c r="F46" s="110"/>
      <c r="G46" s="110"/>
      <c r="H46" s="110"/>
      <c r="I46" s="111"/>
    </row>
    <row r="47" spans="4:9" ht="14.25">
      <c r="D47" s="108"/>
      <c r="E47" s="112"/>
      <c r="F47" s="14"/>
      <c r="G47" s="14"/>
      <c r="H47" s="14"/>
      <c r="I47" s="111"/>
    </row>
    <row r="48" spans="4:9" ht="13.5">
      <c r="D48" s="108"/>
      <c r="E48" s="14" t="s">
        <v>58</v>
      </c>
      <c r="F48" s="14" t="str">
        <f>$F$9</f>
        <v>滋賀県ウィンターダブルステニス選手権大会U17GD　2018</v>
      </c>
      <c r="G48" s="14"/>
      <c r="H48" s="14"/>
      <c r="I48" s="111"/>
    </row>
    <row r="49" spans="4:9" ht="13.5">
      <c r="D49" s="108"/>
      <c r="E49" s="14"/>
      <c r="F49" s="14"/>
      <c r="G49" s="14"/>
      <c r="H49" s="14"/>
      <c r="I49" s="111"/>
    </row>
    <row r="50" spans="1:9" ht="14.25" thickBot="1">
      <c r="A50" t="s">
        <v>19</v>
      </c>
      <c r="D50" s="108"/>
      <c r="E50" s="113" t="s">
        <v>59</v>
      </c>
      <c r="F50" s="114" t="s">
        <v>60</v>
      </c>
      <c r="G50" s="115" t="s">
        <v>61</v>
      </c>
      <c r="H50" s="116" t="s">
        <v>62</v>
      </c>
      <c r="I50" s="111"/>
    </row>
    <row r="51" spans="1:9" ht="48" customHeight="1" thickBot="1">
      <c r="A51" s="117">
        <v>4</v>
      </c>
      <c r="B51" s="118"/>
      <c r="C51" s="118"/>
      <c r="D51" s="119"/>
      <c r="E51" s="120">
        <f>VLOOKUP(A51,'入力表'!A:F,6,0)</f>
        <v>0</v>
      </c>
      <c r="F51" s="121">
        <f>VLOOKUP(A51,'入力表'!A:I,9,0)</f>
        <v>0</v>
      </c>
      <c r="G51" s="132">
        <f>VLOOKUP(A51,'入力表'!A:O,15,0)</f>
      </c>
      <c r="H51" s="133">
        <f>VLOOKUP(A51,'入力表'!A:AD,30)</f>
      </c>
      <c r="I51" s="111"/>
    </row>
    <row r="52" spans="4:9" ht="13.5">
      <c r="D52" s="108"/>
      <c r="E52" s="14"/>
      <c r="F52" s="14"/>
      <c r="G52" s="14"/>
      <c r="H52" s="14"/>
      <c r="I52" s="111"/>
    </row>
    <row r="53" spans="4:9" ht="13.5">
      <c r="D53" s="108"/>
      <c r="E53" s="14" t="s">
        <v>63</v>
      </c>
      <c r="F53" s="14"/>
      <c r="G53" s="14"/>
      <c r="H53" s="14"/>
      <c r="I53" s="111"/>
    </row>
    <row r="54" spans="4:9" ht="18.75" customHeight="1">
      <c r="D54" s="108"/>
      <c r="E54" s="122" t="s">
        <v>64</v>
      </c>
      <c r="F54" s="123"/>
      <c r="G54" s="124"/>
      <c r="H54" s="125">
        <f ca="1">NOW()</f>
        <v>43455.64404988426</v>
      </c>
      <c r="I54" s="111"/>
    </row>
    <row r="55" spans="4:9" ht="18.75" customHeight="1">
      <c r="D55" s="108"/>
      <c r="E55" s="126"/>
      <c r="F55" s="127"/>
      <c r="G55" s="128"/>
      <c r="H55" s="84" t="str">
        <f>VLOOKUP(A51,'入力表'!A:I,9,0)&amp;"校顧問"</f>
        <v>校顧問</v>
      </c>
      <c r="I55" s="111"/>
    </row>
    <row r="56" spans="4:9" ht="13.5">
      <c r="D56" s="129"/>
      <c r="E56" s="130"/>
      <c r="F56" s="130"/>
      <c r="G56" s="130"/>
      <c r="H56" s="130"/>
      <c r="I56" s="131"/>
    </row>
  </sheetData>
  <sheetProtection/>
  <printOptions/>
  <pageMargins left="0.61" right="0.49" top="0.42" bottom="0.31" header="0.33" footer="0.24"/>
  <pageSetup fitToHeight="1" fitToWidth="1" horizontalDpi="300" verticalDpi="300" orientation="portrait" paperSize="9" scale="9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63"/>
  </sheetPr>
  <dimension ref="A1:P99"/>
  <sheetViews>
    <sheetView showGridLines="0" showRowColHeaders="0" zoomScale="115" zoomScaleNormal="115" zoomScalePageLayoutView="0" workbookViewId="0" topLeftCell="A1">
      <selection activeCell="G13" sqref="G13"/>
    </sheetView>
  </sheetViews>
  <sheetFormatPr defaultColWidth="9.00390625" defaultRowHeight="13.5"/>
  <cols>
    <col min="1" max="1" width="4.375" style="0" customWidth="1"/>
    <col min="2" max="2" width="10.75390625" style="26" customWidth="1"/>
    <col min="3" max="15" width="9.625" style="9" customWidth="1"/>
  </cols>
  <sheetData>
    <row r="1" spans="2:15" ht="14.25">
      <c r="B1" s="24" t="s">
        <v>21</v>
      </c>
      <c r="C1" t="s">
        <v>22</v>
      </c>
      <c r="K1" s="25"/>
      <c r="L1" s="25"/>
      <c r="M1" s="25"/>
      <c r="N1" s="25"/>
      <c r="O1" s="25"/>
    </row>
    <row r="2" spans="11:16" ht="21.75" thickBot="1">
      <c r="K2" s="42"/>
      <c r="L2" s="42"/>
      <c r="M2" s="43"/>
      <c r="N2" s="44"/>
      <c r="O2" s="44"/>
      <c r="P2" s="45"/>
    </row>
    <row r="3" spans="1:16" ht="13.5">
      <c r="A3" s="27"/>
      <c r="B3" s="510"/>
      <c r="C3" s="510"/>
      <c r="D3" s="510"/>
      <c r="E3" s="28"/>
      <c r="F3" s="28"/>
      <c r="G3" s="28"/>
      <c r="H3" s="28"/>
      <c r="I3" s="28"/>
      <c r="K3" s="46"/>
      <c r="L3" s="511"/>
      <c r="M3" s="515"/>
      <c r="N3" s="513"/>
      <c r="O3" s="513"/>
      <c r="P3" s="508"/>
    </row>
    <row r="4" spans="1:16" ht="14.25" thickBot="1">
      <c r="A4" s="27"/>
      <c r="B4" s="502"/>
      <c r="C4" s="502"/>
      <c r="D4" s="502"/>
      <c r="E4" s="28"/>
      <c r="F4" s="28"/>
      <c r="G4" s="28"/>
      <c r="H4" s="28"/>
      <c r="I4" s="28"/>
      <c r="K4" s="47"/>
      <c r="L4" s="512"/>
      <c r="M4" s="516"/>
      <c r="N4" s="514"/>
      <c r="O4" s="514"/>
      <c r="P4" s="509"/>
    </row>
    <row r="5" spans="1:16" ht="14.25" thickTop="1">
      <c r="A5" s="27"/>
      <c r="B5" s="502"/>
      <c r="C5" s="502"/>
      <c r="D5" s="502"/>
      <c r="E5" s="28"/>
      <c r="F5" s="28"/>
      <c r="G5" s="28"/>
      <c r="H5" s="28"/>
      <c r="I5" s="28"/>
      <c r="K5" s="48"/>
      <c r="L5" s="49"/>
      <c r="M5" s="50"/>
      <c r="N5" s="51"/>
      <c r="O5" s="51"/>
      <c r="P5" s="52"/>
    </row>
    <row r="6" spans="1:16" ht="13.5">
      <c r="A6" s="27"/>
      <c r="B6" s="502"/>
      <c r="C6" s="502"/>
      <c r="D6" s="502"/>
      <c r="E6" s="28"/>
      <c r="F6" s="28"/>
      <c r="G6" s="28"/>
      <c r="H6" s="28"/>
      <c r="I6" s="28"/>
      <c r="K6" s="53"/>
      <c r="L6" s="273"/>
      <c r="M6" s="272"/>
      <c r="N6" s="56"/>
      <c r="O6" s="56"/>
      <c r="P6" s="57"/>
    </row>
    <row r="7" spans="1:16" ht="14.25">
      <c r="A7" s="27"/>
      <c r="B7" s="502"/>
      <c r="C7" s="502"/>
      <c r="D7" s="502"/>
      <c r="E7" s="28"/>
      <c r="F7" s="28"/>
      <c r="G7" s="28"/>
      <c r="H7" s="28"/>
      <c r="I7" s="28"/>
      <c r="K7" s="53"/>
      <c r="L7" s="284"/>
      <c r="M7" s="274"/>
      <c r="N7" s="56"/>
      <c r="O7" s="56"/>
      <c r="P7" s="57"/>
    </row>
    <row r="8" spans="1:16" ht="14.25">
      <c r="A8" s="27"/>
      <c r="B8" s="502"/>
      <c r="C8" s="502"/>
      <c r="D8" s="502"/>
      <c r="E8" s="28"/>
      <c r="F8" s="28"/>
      <c r="G8" s="28"/>
      <c r="H8" s="28"/>
      <c r="I8" s="28"/>
      <c r="K8" s="53"/>
      <c r="L8" s="283"/>
      <c r="M8" s="275"/>
      <c r="N8" s="56"/>
      <c r="O8" s="56"/>
      <c r="P8" s="57"/>
    </row>
    <row r="9" spans="1:16" ht="13.5">
      <c r="A9" s="27"/>
      <c r="B9" s="502"/>
      <c r="C9" s="502"/>
      <c r="D9" s="502"/>
      <c r="E9" s="28"/>
      <c r="F9" s="28"/>
      <c r="G9" s="28"/>
      <c r="H9" s="28"/>
      <c r="I9" s="28"/>
      <c r="K9" s="53"/>
      <c r="L9" s="273"/>
      <c r="M9" s="272"/>
      <c r="N9" s="56"/>
      <c r="O9" s="56"/>
      <c r="P9" s="57"/>
    </row>
    <row r="10" spans="1:16" ht="13.5">
      <c r="A10" s="27"/>
      <c r="B10" s="502"/>
      <c r="C10" s="502"/>
      <c r="D10" s="502"/>
      <c r="E10" s="28"/>
      <c r="F10" s="28"/>
      <c r="G10" s="28"/>
      <c r="H10" s="28"/>
      <c r="I10" s="28"/>
      <c r="K10" s="53"/>
      <c r="L10" s="54"/>
      <c r="M10" s="55"/>
      <c r="N10" s="56"/>
      <c r="O10" s="56"/>
      <c r="P10" s="57"/>
    </row>
    <row r="11" spans="1:16" ht="13.5">
      <c r="A11" s="27"/>
      <c r="B11" s="502"/>
      <c r="C11" s="502"/>
      <c r="D11" s="502"/>
      <c r="E11" s="28"/>
      <c r="F11" s="28"/>
      <c r="G11" s="28"/>
      <c r="H11" s="28"/>
      <c r="I11" s="28"/>
      <c r="K11" s="53"/>
      <c r="L11" s="54"/>
      <c r="M11" s="55"/>
      <c r="N11" s="56"/>
      <c r="O11" s="56"/>
      <c r="P11" s="57"/>
    </row>
    <row r="12" spans="1:16" ht="13.5">
      <c r="A12" s="27"/>
      <c r="B12" s="502"/>
      <c r="C12" s="502"/>
      <c r="D12" s="502"/>
      <c r="E12" s="28"/>
      <c r="F12" s="28"/>
      <c r="G12" s="28"/>
      <c r="H12" s="28"/>
      <c r="I12" s="28"/>
      <c r="K12" s="58"/>
      <c r="L12" s="59"/>
      <c r="M12" s="60"/>
      <c r="N12" s="61"/>
      <c r="O12" s="61"/>
      <c r="P12" s="62"/>
    </row>
    <row r="13" spans="1:16" ht="14.25" thickBot="1">
      <c r="A13" s="27"/>
      <c r="B13" s="502"/>
      <c r="C13" s="502"/>
      <c r="D13" s="502"/>
      <c r="E13" s="28"/>
      <c r="F13" s="28"/>
      <c r="G13" s="28"/>
      <c r="H13" s="28"/>
      <c r="I13" s="28"/>
      <c r="K13" s="63"/>
      <c r="L13" s="64"/>
      <c r="M13" s="65"/>
      <c r="N13" s="66"/>
      <c r="O13" s="66"/>
      <c r="P13" s="67"/>
    </row>
    <row r="14" spans="1:15" ht="13.5">
      <c r="A14" s="27"/>
      <c r="B14" s="502"/>
      <c r="C14" s="502"/>
      <c r="D14" s="502"/>
      <c r="E14" s="28"/>
      <c r="F14" s="28"/>
      <c r="G14" s="28"/>
      <c r="H14" s="28"/>
      <c r="I14" s="28"/>
      <c r="K14" s="29"/>
      <c r="L14" s="25"/>
      <c r="M14" s="25"/>
      <c r="N14" s="25"/>
      <c r="O14" s="25"/>
    </row>
    <row r="15" spans="1:15" ht="13.5">
      <c r="A15" s="27"/>
      <c r="B15" s="502"/>
      <c r="C15" s="502"/>
      <c r="D15" s="502"/>
      <c r="E15" s="28"/>
      <c r="F15" s="28"/>
      <c r="G15" s="28"/>
      <c r="H15" s="28"/>
      <c r="I15" s="28"/>
      <c r="K15" s="25"/>
      <c r="L15" s="25"/>
      <c r="M15" s="25"/>
      <c r="N15" s="25"/>
      <c r="O15" s="25"/>
    </row>
    <row r="16" spans="1:15" ht="13.5">
      <c r="A16" s="27"/>
      <c r="B16" s="505"/>
      <c r="C16" s="506"/>
      <c r="D16" s="507"/>
      <c r="E16" s="28"/>
      <c r="F16" s="28"/>
      <c r="G16" s="28"/>
      <c r="H16" s="28"/>
      <c r="I16" s="28"/>
      <c r="K16" s="25"/>
      <c r="L16" s="25"/>
      <c r="M16" s="25"/>
      <c r="N16" s="25"/>
      <c r="O16" s="25"/>
    </row>
    <row r="17" spans="1:15" ht="13.5">
      <c r="A17" s="27"/>
      <c r="B17" s="505"/>
      <c r="C17" s="506"/>
      <c r="D17" s="507"/>
      <c r="E17" s="28"/>
      <c r="F17" s="28"/>
      <c r="G17" s="28"/>
      <c r="H17" s="28"/>
      <c r="I17" s="28"/>
      <c r="K17" s="25"/>
      <c r="L17" s="25"/>
      <c r="M17" s="25"/>
      <c r="N17" s="25"/>
      <c r="O17" s="25"/>
    </row>
    <row r="18" spans="1:15" ht="13.5">
      <c r="A18" s="27"/>
      <c r="B18" s="502"/>
      <c r="C18" s="502"/>
      <c r="D18" s="502"/>
      <c r="E18" s="28"/>
      <c r="F18" s="28"/>
      <c r="G18" s="28"/>
      <c r="H18" s="28"/>
      <c r="I18" s="28"/>
      <c r="K18" s="29"/>
      <c r="L18" s="25"/>
      <c r="M18" s="25"/>
      <c r="N18" s="25"/>
      <c r="O18" s="25"/>
    </row>
    <row r="19" spans="1:15" ht="13.5">
      <c r="A19" s="27"/>
      <c r="B19" s="502"/>
      <c r="C19" s="502"/>
      <c r="D19" s="502"/>
      <c r="E19" s="28"/>
      <c r="F19" s="28"/>
      <c r="G19" s="28"/>
      <c r="H19" s="28"/>
      <c r="I19" s="28"/>
      <c r="K19" s="29"/>
      <c r="L19" s="25"/>
      <c r="M19" s="25"/>
      <c r="N19" s="25"/>
      <c r="O19" s="25"/>
    </row>
    <row r="20" spans="1:15" ht="13.5">
      <c r="A20" s="27"/>
      <c r="B20" s="502"/>
      <c r="C20" s="502"/>
      <c r="D20" s="502"/>
      <c r="E20" s="28"/>
      <c r="F20" s="28"/>
      <c r="G20" s="28"/>
      <c r="H20" s="28"/>
      <c r="I20" s="28"/>
      <c r="K20" s="29"/>
      <c r="L20" s="25"/>
      <c r="M20" s="25"/>
      <c r="N20" s="25"/>
      <c r="O20" s="25"/>
    </row>
    <row r="21" spans="1:15" ht="13.5">
      <c r="A21" s="27"/>
      <c r="B21" s="505"/>
      <c r="C21" s="506"/>
      <c r="D21" s="507"/>
      <c r="E21" s="28"/>
      <c r="F21" s="28"/>
      <c r="G21" s="28"/>
      <c r="H21" s="28"/>
      <c r="I21" s="28"/>
      <c r="K21" s="29"/>
      <c r="L21" s="25"/>
      <c r="M21" s="25"/>
      <c r="N21" s="25"/>
      <c r="O21" s="25"/>
    </row>
    <row r="22" spans="1:15" ht="13.5">
      <c r="A22" s="27"/>
      <c r="B22" s="504"/>
      <c r="C22" s="504"/>
      <c r="D22" s="504"/>
      <c r="E22" s="28"/>
      <c r="F22" s="28"/>
      <c r="G22" s="28"/>
      <c r="H22" s="28"/>
      <c r="I22" s="28"/>
      <c r="K22" s="29"/>
      <c r="L22" s="25"/>
      <c r="M22" s="25"/>
      <c r="N22" s="25"/>
      <c r="O22" s="25"/>
    </row>
    <row r="23" spans="1:9" ht="13.5">
      <c r="A23" s="27"/>
      <c r="B23" s="502"/>
      <c r="C23" s="502"/>
      <c r="D23" s="502"/>
      <c r="E23" s="28"/>
      <c r="F23" s="28"/>
      <c r="G23" s="28"/>
      <c r="H23" s="28"/>
      <c r="I23" s="28"/>
    </row>
    <row r="24" spans="1:9" ht="13.5">
      <c r="A24" s="27"/>
      <c r="B24" s="505"/>
      <c r="C24" s="506"/>
      <c r="D24" s="507"/>
      <c r="E24" s="28"/>
      <c r="F24" s="28"/>
      <c r="G24" s="28"/>
      <c r="H24" s="28"/>
      <c r="I24" s="28"/>
    </row>
    <row r="25" spans="1:9" ht="13.5">
      <c r="A25" s="27"/>
      <c r="B25" s="502"/>
      <c r="C25" s="502"/>
      <c r="D25" s="502"/>
      <c r="E25" s="28"/>
      <c r="F25" s="28"/>
      <c r="G25" s="28"/>
      <c r="H25" s="28"/>
      <c r="I25" s="28"/>
    </row>
    <row r="26" spans="1:9" ht="13.5">
      <c r="A26" s="27"/>
      <c r="B26" s="505"/>
      <c r="C26" s="506"/>
      <c r="D26" s="507"/>
      <c r="E26" s="28"/>
      <c r="F26" s="28"/>
      <c r="G26" s="28"/>
      <c r="H26" s="28"/>
      <c r="I26" s="28"/>
    </row>
    <row r="27" spans="2:4" ht="13.5">
      <c r="B27" s="503"/>
      <c r="C27" s="503"/>
      <c r="D27" s="503"/>
    </row>
    <row r="28" spans="2:4" ht="13.5">
      <c r="B28" s="503"/>
      <c r="C28" s="503"/>
      <c r="D28" s="503"/>
    </row>
    <row r="30" spans="2:15" s="30" customFormat="1" ht="13.5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3.5">
      <c r="B31" s="3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15" ht="13.5">
      <c r="B32" s="33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13.5">
      <c r="B33" s="3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ht="13.5">
      <c r="B34" s="33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ht="13.5">
      <c r="B35" s="33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2:15" ht="13.5">
      <c r="B36" s="3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2:15" ht="13.5">
      <c r="B37" s="33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15" ht="13.5"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ht="13.5">
      <c r="B39" s="3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2:15" ht="13.5"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5" ht="13.5">
      <c r="B41" s="3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2:15" ht="13.5">
      <c r="B42" s="3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2:15" ht="13.5">
      <c r="B43" s="3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2:15" s="30" customFormat="1" ht="13.5">
      <c r="B44" s="31"/>
      <c r="C44" s="32"/>
      <c r="D44" s="32"/>
      <c r="E44" s="32"/>
      <c r="F44" s="32"/>
      <c r="G44" s="32"/>
      <c r="H44" s="34"/>
      <c r="I44" s="34"/>
      <c r="J44" s="34"/>
      <c r="K44" s="34"/>
      <c r="L44" s="286"/>
      <c r="M44" s="285"/>
      <c r="N44" s="35"/>
      <c r="O44" s="35"/>
    </row>
    <row r="45" spans="2:15" ht="13.5">
      <c r="B45" s="33"/>
      <c r="C45" s="28"/>
      <c r="D45" s="28"/>
      <c r="E45" s="28"/>
      <c r="F45" s="28"/>
      <c r="G45" s="28"/>
      <c r="H45" s="28"/>
      <c r="I45" s="28"/>
      <c r="J45" s="28"/>
      <c r="K45" s="276"/>
      <c r="L45" s="276"/>
      <c r="M45" s="276"/>
      <c r="N45" s="28"/>
      <c r="O45" s="28"/>
    </row>
    <row r="46" spans="2:15" ht="13.5">
      <c r="B46" s="33"/>
      <c r="C46" s="28"/>
      <c r="D46" s="28"/>
      <c r="E46" s="28"/>
      <c r="F46" s="28"/>
      <c r="G46" s="28"/>
      <c r="H46" s="28"/>
      <c r="I46" s="28"/>
      <c r="J46" s="28"/>
      <c r="K46" s="276"/>
      <c r="L46" s="276"/>
      <c r="M46" s="276"/>
      <c r="N46" s="28"/>
      <c r="O46" s="28"/>
    </row>
    <row r="47" spans="2:15" ht="13.5">
      <c r="B47" s="33"/>
      <c r="C47" s="28"/>
      <c r="D47" s="28"/>
      <c r="E47" s="28"/>
      <c r="F47" s="28"/>
      <c r="G47" s="28"/>
      <c r="H47" s="28"/>
      <c r="I47" s="28"/>
      <c r="J47" s="28"/>
      <c r="K47" s="276"/>
      <c r="L47" s="276"/>
      <c r="M47" s="276"/>
      <c r="N47" s="28"/>
      <c r="O47" s="28"/>
    </row>
    <row r="48" spans="2:15" ht="13.5">
      <c r="B48" s="33"/>
      <c r="C48" s="28"/>
      <c r="D48" s="28"/>
      <c r="E48" s="28"/>
      <c r="F48" s="28"/>
      <c r="G48" s="28"/>
      <c r="H48" s="28"/>
      <c r="I48" s="28"/>
      <c r="J48" s="28"/>
      <c r="K48" s="276"/>
      <c r="L48" s="276"/>
      <c r="M48" s="276"/>
      <c r="N48" s="28"/>
      <c r="O48" s="28"/>
    </row>
    <row r="49" spans="2:15" ht="13.5">
      <c r="B49" s="33"/>
      <c r="C49" s="28"/>
      <c r="D49" s="28"/>
      <c r="E49" s="28"/>
      <c r="F49" s="28"/>
      <c r="G49" s="28"/>
      <c r="H49" s="28"/>
      <c r="I49" s="28"/>
      <c r="J49" s="28"/>
      <c r="K49" s="276"/>
      <c r="L49" s="276"/>
      <c r="M49" s="276"/>
      <c r="N49" s="28"/>
      <c r="O49" s="28"/>
    </row>
    <row r="50" spans="2:15" ht="13.5">
      <c r="B50" s="33"/>
      <c r="C50" s="28"/>
      <c r="D50" s="28"/>
      <c r="E50" s="28"/>
      <c r="F50" s="28"/>
      <c r="G50" s="28"/>
      <c r="H50" s="28"/>
      <c r="I50" s="28"/>
      <c r="J50" s="28"/>
      <c r="K50" s="276"/>
      <c r="L50" s="276"/>
      <c r="M50" s="276"/>
      <c r="N50" s="28"/>
      <c r="O50" s="28"/>
    </row>
    <row r="51" spans="2:15" ht="13.5">
      <c r="B51" s="33"/>
      <c r="C51" s="28"/>
      <c r="D51" s="28"/>
      <c r="E51" s="28"/>
      <c r="F51" s="28"/>
      <c r="G51" s="28"/>
      <c r="H51" s="28"/>
      <c r="I51" s="28"/>
      <c r="J51" s="28"/>
      <c r="K51" s="276"/>
      <c r="L51" s="276"/>
      <c r="M51" s="276"/>
      <c r="N51" s="28"/>
      <c r="O51" s="28"/>
    </row>
    <row r="52" spans="2:15" ht="13.5">
      <c r="B52" s="33"/>
      <c r="C52" s="28"/>
      <c r="D52" s="28"/>
      <c r="E52" s="28"/>
      <c r="F52" s="28"/>
      <c r="G52" s="28"/>
      <c r="H52" s="28"/>
      <c r="I52" s="28"/>
      <c r="J52" s="28"/>
      <c r="K52" s="276"/>
      <c r="L52" s="276"/>
      <c r="M52" s="276"/>
      <c r="N52" s="28"/>
      <c r="O52" s="28"/>
    </row>
    <row r="53" spans="2:15" ht="13.5">
      <c r="B53" s="33"/>
      <c r="C53" s="28"/>
      <c r="D53" s="28"/>
      <c r="E53" s="28"/>
      <c r="F53" s="28"/>
      <c r="G53" s="28"/>
      <c r="H53" s="28"/>
      <c r="I53" s="28"/>
      <c r="J53" s="28"/>
      <c r="K53" s="276"/>
      <c r="L53" s="276"/>
      <c r="M53" s="276"/>
      <c r="N53" s="28"/>
      <c r="O53" s="28"/>
    </row>
    <row r="54" spans="2:15" ht="13.5">
      <c r="B54" s="33"/>
      <c r="C54" s="28"/>
      <c r="D54" s="28"/>
      <c r="E54" s="28"/>
      <c r="F54" s="28"/>
      <c r="G54" s="28"/>
      <c r="H54" s="28"/>
      <c r="I54" s="28"/>
      <c r="J54" s="28"/>
      <c r="K54" s="276"/>
      <c r="L54" s="276"/>
      <c r="M54" s="276"/>
      <c r="N54" s="28"/>
      <c r="O54" s="28"/>
    </row>
    <row r="55" spans="2:15" ht="13.5">
      <c r="B55" s="33"/>
      <c r="C55" s="28"/>
      <c r="D55" s="28"/>
      <c r="E55" s="28"/>
      <c r="F55" s="28"/>
      <c r="G55" s="28"/>
      <c r="H55" s="28"/>
      <c r="I55" s="28"/>
      <c r="J55" s="28"/>
      <c r="K55" s="276"/>
      <c r="L55" s="276"/>
      <c r="M55" s="276"/>
      <c r="N55" s="28"/>
      <c r="O55" s="28"/>
    </row>
    <row r="56" spans="2:15" ht="13.5">
      <c r="B56" s="3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2:15" ht="13.5">
      <c r="B57" s="3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2:15" s="30" customFormat="1" ht="13.5">
      <c r="B58" s="31"/>
      <c r="C58" s="34"/>
      <c r="D58" s="34"/>
      <c r="E58" s="34"/>
      <c r="F58" s="34"/>
      <c r="G58" s="36"/>
      <c r="H58" s="36"/>
      <c r="I58" s="36"/>
      <c r="J58" s="36"/>
      <c r="K58" s="34"/>
      <c r="L58" s="34"/>
      <c r="M58" s="34"/>
      <c r="N58" s="34"/>
      <c r="O58" s="32"/>
    </row>
    <row r="59" spans="2:15" ht="13.5">
      <c r="B59" s="33"/>
      <c r="C59" s="37"/>
      <c r="D59" s="3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ht="13.5">
      <c r="B60" s="3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2:15" ht="13.5">
      <c r="B61" s="33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2:15" ht="13.5">
      <c r="B62" s="3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2:15" ht="13.5">
      <c r="B63" s="33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2:15" ht="13.5">
      <c r="B64" s="3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2:15" ht="13.5">
      <c r="B65" s="3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2:15" ht="13.5">
      <c r="B66" s="3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2:15" ht="13.5">
      <c r="B67" s="3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2:15" ht="13.5">
      <c r="B68" s="3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2:15" ht="13.5">
      <c r="B69" s="3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2:15" ht="13.5">
      <c r="B70" s="33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2:15" ht="13.5">
      <c r="B71" s="3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2:15" s="30" customFormat="1" ht="13.5">
      <c r="B72" s="31"/>
      <c r="C72" s="32"/>
      <c r="D72" s="32"/>
      <c r="E72" s="32"/>
      <c r="F72" s="34"/>
      <c r="G72" s="34"/>
      <c r="H72" s="34"/>
      <c r="I72" s="34"/>
      <c r="J72" s="36"/>
      <c r="K72" s="36"/>
      <c r="L72" s="36"/>
      <c r="M72" s="36"/>
      <c r="N72" s="34"/>
      <c r="O72" s="34"/>
    </row>
    <row r="73" spans="2:15" ht="13.5">
      <c r="B73" s="3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2:15" ht="13.5">
      <c r="B74" s="3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2:15" ht="13.5">
      <c r="B75" s="3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2:15" ht="13.5">
      <c r="B76" s="33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2:15" ht="13.5">
      <c r="B77" s="3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2:15" ht="13.5">
      <c r="B78" s="33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ht="13.5">
      <c r="B79" s="3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ht="13.5">
      <c r="B80" s="33"/>
      <c r="C80" s="38"/>
      <c r="D80" s="28"/>
      <c r="E80" s="38"/>
      <c r="F80" s="28"/>
      <c r="G80" s="39"/>
      <c r="H80" s="28"/>
      <c r="I80" s="38"/>
      <c r="J80" s="28"/>
      <c r="K80" s="28"/>
      <c r="L80" s="28"/>
      <c r="M80" s="40"/>
      <c r="N80" s="28"/>
      <c r="O80" s="41"/>
    </row>
    <row r="81" spans="2:15" ht="13.5">
      <c r="B81" s="33"/>
      <c r="C81" s="28"/>
      <c r="D81" s="28"/>
      <c r="E81" s="40"/>
      <c r="F81" s="28"/>
      <c r="G81" s="28"/>
      <c r="H81" s="28"/>
      <c r="I81" s="39"/>
      <c r="J81" s="28"/>
      <c r="K81" s="28"/>
      <c r="L81" s="28"/>
      <c r="M81" s="28"/>
      <c r="N81" s="28"/>
      <c r="O81" s="28"/>
    </row>
    <row r="82" spans="2:15" ht="13.5">
      <c r="B82" s="3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ht="13.5">
      <c r="B83" s="33"/>
      <c r="C83" s="28"/>
      <c r="D83" s="28"/>
      <c r="E83" s="28"/>
      <c r="F83" s="28"/>
      <c r="G83" s="28"/>
      <c r="H83" s="28"/>
      <c r="I83" s="28"/>
      <c r="J83" s="41"/>
      <c r="K83" s="28"/>
      <c r="L83" s="28"/>
      <c r="M83" s="28"/>
      <c r="N83" s="28"/>
      <c r="O83" s="28"/>
    </row>
    <row r="84" spans="2:15" ht="13.5">
      <c r="B84" s="33"/>
      <c r="C84" s="28"/>
      <c r="D84" s="28"/>
      <c r="E84" s="28"/>
      <c r="F84" s="41"/>
      <c r="G84" s="28"/>
      <c r="H84" s="28"/>
      <c r="I84" s="28"/>
      <c r="J84" s="28"/>
      <c r="K84" s="28"/>
      <c r="L84" s="28"/>
      <c r="M84" s="28"/>
      <c r="N84" s="28"/>
      <c r="O84" s="28"/>
    </row>
    <row r="85" spans="2:15" ht="13.5">
      <c r="B85" s="33"/>
      <c r="C85" s="28"/>
      <c r="D85" s="28"/>
      <c r="E85" s="28"/>
      <c r="F85" s="28"/>
      <c r="G85" s="28"/>
      <c r="H85" s="41"/>
      <c r="I85" s="28"/>
      <c r="J85" s="28"/>
      <c r="K85" s="28"/>
      <c r="L85" s="28"/>
      <c r="M85" s="28"/>
      <c r="N85" s="28"/>
      <c r="O85" s="28"/>
    </row>
    <row r="86" spans="2:15" s="30" customFormat="1" ht="13.5">
      <c r="B86" s="31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2:8" ht="13.5">
      <c r="B87" s="33"/>
      <c r="C87" s="28"/>
      <c r="D87" s="28"/>
      <c r="E87" s="28"/>
      <c r="F87" s="28"/>
      <c r="G87" s="28"/>
      <c r="H87" s="28"/>
    </row>
    <row r="88" spans="2:8" ht="13.5">
      <c r="B88" s="33"/>
      <c r="C88" s="28"/>
      <c r="D88" s="28"/>
      <c r="E88" s="28"/>
      <c r="F88" s="28"/>
      <c r="G88" s="28"/>
      <c r="H88" s="28"/>
    </row>
    <row r="89" spans="2:8" ht="13.5">
      <c r="B89" s="33"/>
      <c r="C89" s="28"/>
      <c r="D89" s="28"/>
      <c r="E89" s="28"/>
      <c r="F89" s="28"/>
      <c r="G89" s="28"/>
      <c r="H89" s="28"/>
    </row>
    <row r="90" spans="2:8" ht="13.5">
      <c r="B90" s="33"/>
      <c r="C90" s="28"/>
      <c r="D90" s="28"/>
      <c r="E90" s="28"/>
      <c r="F90" s="28"/>
      <c r="G90" s="28"/>
      <c r="H90" s="28"/>
    </row>
    <row r="91" spans="2:8" ht="13.5">
      <c r="B91" s="33"/>
      <c r="C91" s="28"/>
      <c r="D91" s="28"/>
      <c r="E91" s="28"/>
      <c r="F91" s="28"/>
      <c r="G91" s="28"/>
      <c r="H91" s="28"/>
    </row>
    <row r="92" spans="2:8" ht="13.5">
      <c r="B92" s="33"/>
      <c r="C92" s="28"/>
      <c r="D92" s="28"/>
      <c r="E92" s="28"/>
      <c r="F92" s="28"/>
      <c r="G92" s="28"/>
      <c r="H92" s="28"/>
    </row>
    <row r="93" spans="2:8" ht="13.5">
      <c r="B93" s="33"/>
      <c r="C93" s="28"/>
      <c r="D93" s="28"/>
      <c r="E93" s="28"/>
      <c r="F93" s="28"/>
      <c r="G93" s="28"/>
      <c r="H93" s="28"/>
    </row>
    <row r="94" spans="2:8" ht="13.5">
      <c r="B94" s="33"/>
      <c r="C94" s="28"/>
      <c r="D94" s="28"/>
      <c r="E94" s="28"/>
      <c r="F94" s="28"/>
      <c r="G94" s="28"/>
      <c r="H94" s="28"/>
    </row>
    <row r="95" spans="2:8" ht="13.5">
      <c r="B95" s="33"/>
      <c r="C95" s="28"/>
      <c r="D95" s="28"/>
      <c r="E95" s="28"/>
      <c r="F95" s="28"/>
      <c r="G95" s="28"/>
      <c r="H95" s="28"/>
    </row>
    <row r="96" spans="2:8" ht="13.5">
      <c r="B96" s="33"/>
      <c r="C96" s="28"/>
      <c r="D96" s="28"/>
      <c r="E96" s="28"/>
      <c r="F96" s="28"/>
      <c r="G96" s="28"/>
      <c r="H96" s="28"/>
    </row>
    <row r="97" spans="2:8" ht="13.5">
      <c r="B97" s="33"/>
      <c r="C97" s="28"/>
      <c r="D97" s="28"/>
      <c r="E97" s="28"/>
      <c r="F97" s="28"/>
      <c r="G97" s="28"/>
      <c r="H97" s="28"/>
    </row>
    <row r="98" spans="2:8" ht="13.5">
      <c r="B98" s="33"/>
      <c r="C98" s="28"/>
      <c r="D98" s="28"/>
      <c r="E98" s="28"/>
      <c r="F98" s="28"/>
      <c r="G98" s="28"/>
      <c r="H98" s="28"/>
    </row>
    <row r="99" spans="2:8" ht="13.5">
      <c r="B99" s="33"/>
      <c r="C99" s="28"/>
      <c r="D99" s="28"/>
      <c r="E99" s="28"/>
      <c r="F99" s="28"/>
      <c r="G99" s="28"/>
      <c r="H99" s="28"/>
    </row>
  </sheetData>
  <sheetProtection/>
  <mergeCells count="31">
    <mergeCell ref="B12:D12"/>
    <mergeCell ref="B6:D6"/>
    <mergeCell ref="B21:D21"/>
    <mergeCell ref="B16:D16"/>
    <mergeCell ref="B17:D17"/>
    <mergeCell ref="O3:O4"/>
    <mergeCell ref="B26:D26"/>
    <mergeCell ref="M3:M4"/>
    <mergeCell ref="N3:N4"/>
    <mergeCell ref="B10:D10"/>
    <mergeCell ref="B13:D13"/>
    <mergeCell ref="B27:D27"/>
    <mergeCell ref="B20:D20"/>
    <mergeCell ref="P3:P4"/>
    <mergeCell ref="B4:D4"/>
    <mergeCell ref="B5:D5"/>
    <mergeCell ref="B3:D3"/>
    <mergeCell ref="L3:L4"/>
    <mergeCell ref="B14:D14"/>
    <mergeCell ref="B11:D11"/>
    <mergeCell ref="B18:D18"/>
    <mergeCell ref="B7:D7"/>
    <mergeCell ref="B8:D8"/>
    <mergeCell ref="B9:D9"/>
    <mergeCell ref="B15:D15"/>
    <mergeCell ref="B19:D19"/>
    <mergeCell ref="B28:D28"/>
    <mergeCell ref="B22:D22"/>
    <mergeCell ref="B23:D23"/>
    <mergeCell ref="B24:D24"/>
    <mergeCell ref="B25:D25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H20" sqref="H20"/>
    </sheetView>
  </sheetViews>
  <sheetFormatPr defaultColWidth="9.00390625" defaultRowHeight="13.5"/>
  <cols>
    <col min="4" max="4" width="19.50390625" style="0" bestFit="1" customWidth="1"/>
  </cols>
  <sheetData>
    <row r="2" ht="13.5">
      <c r="I2" t="s">
        <v>169</v>
      </c>
    </row>
    <row r="3" spans="2:8" ht="13.5">
      <c r="B3">
        <v>1</v>
      </c>
      <c r="D3" t="s">
        <v>84</v>
      </c>
      <c r="E3">
        <v>0</v>
      </c>
      <c r="G3" t="s">
        <v>135</v>
      </c>
      <c r="H3" s="433" t="str">
        <f>G3&amp;"高"</f>
        <v>堅田高</v>
      </c>
    </row>
    <row r="4" spans="2:9" ht="13.5">
      <c r="B4">
        <v>2</v>
      </c>
      <c r="D4" t="s">
        <v>86</v>
      </c>
      <c r="E4">
        <v>9</v>
      </c>
      <c r="G4" t="s">
        <v>136</v>
      </c>
      <c r="H4" s="433" t="str">
        <f aca="true" t="shared" si="0" ref="H4:H33">G4&amp;"高"</f>
        <v>北大津高</v>
      </c>
      <c r="I4">
        <v>0</v>
      </c>
    </row>
    <row r="5" spans="2:9" ht="13.5">
      <c r="B5">
        <v>3</v>
      </c>
      <c r="D5" t="s">
        <v>87</v>
      </c>
      <c r="E5">
        <v>17</v>
      </c>
      <c r="G5" t="s">
        <v>137</v>
      </c>
      <c r="H5" s="433" t="str">
        <f t="shared" si="0"/>
        <v>膳所高</v>
      </c>
      <c r="I5">
        <v>7</v>
      </c>
    </row>
    <row r="6" spans="2:9" ht="13.5">
      <c r="B6">
        <v>4</v>
      </c>
      <c r="D6" t="s">
        <v>85</v>
      </c>
      <c r="E6">
        <v>23</v>
      </c>
      <c r="G6" t="s">
        <v>138</v>
      </c>
      <c r="H6" s="433" t="str">
        <f t="shared" si="0"/>
        <v>大津商業高</v>
      </c>
      <c r="I6">
        <v>4</v>
      </c>
    </row>
    <row r="7" spans="2:9" ht="13.5">
      <c r="B7">
        <v>5</v>
      </c>
      <c r="D7" t="s">
        <v>88</v>
      </c>
      <c r="E7">
        <v>16</v>
      </c>
      <c r="G7" t="s">
        <v>139</v>
      </c>
      <c r="H7" s="433" t="str">
        <f t="shared" si="0"/>
        <v>大津高</v>
      </c>
      <c r="I7">
        <v>7.5</v>
      </c>
    </row>
    <row r="8" spans="2:9" ht="13.5">
      <c r="B8">
        <v>6</v>
      </c>
      <c r="D8" t="s">
        <v>90</v>
      </c>
      <c r="E8">
        <v>8</v>
      </c>
      <c r="G8" t="s">
        <v>140</v>
      </c>
      <c r="H8" s="433" t="str">
        <f t="shared" si="0"/>
        <v>東大津高</v>
      </c>
      <c r="I8">
        <v>5</v>
      </c>
    </row>
    <row r="9" spans="2:8" ht="13.5">
      <c r="B9">
        <v>7</v>
      </c>
      <c r="D9" t="s">
        <v>89</v>
      </c>
      <c r="E9">
        <v>20</v>
      </c>
      <c r="G9" t="s">
        <v>141</v>
      </c>
      <c r="H9" s="433" t="str">
        <f t="shared" si="0"/>
        <v>草津高</v>
      </c>
    </row>
    <row r="10" spans="2:9" ht="13.5">
      <c r="B10">
        <v>8</v>
      </c>
      <c r="D10" t="s">
        <v>91</v>
      </c>
      <c r="E10">
        <v>15</v>
      </c>
      <c r="G10" t="s">
        <v>142</v>
      </c>
      <c r="H10" s="433" t="str">
        <f t="shared" si="0"/>
        <v>光泉高</v>
      </c>
      <c r="I10">
        <v>8.5</v>
      </c>
    </row>
    <row r="11" spans="2:9" ht="13.5">
      <c r="B11">
        <v>9</v>
      </c>
      <c r="D11" t="s">
        <v>92</v>
      </c>
      <c r="E11">
        <v>16</v>
      </c>
      <c r="G11" t="s">
        <v>143</v>
      </c>
      <c r="H11" s="433" t="str">
        <f t="shared" si="0"/>
        <v>玉川高</v>
      </c>
      <c r="I11">
        <v>2</v>
      </c>
    </row>
    <row r="12" spans="2:9" ht="13.5">
      <c r="B12">
        <v>10</v>
      </c>
      <c r="D12" t="s">
        <v>95</v>
      </c>
      <c r="E12">
        <v>3</v>
      </c>
      <c r="G12" t="s">
        <v>144</v>
      </c>
      <c r="H12" s="433" t="str">
        <f t="shared" si="0"/>
        <v>栗東高</v>
      </c>
      <c r="I12">
        <v>4.5</v>
      </c>
    </row>
    <row r="13" spans="2:9" ht="13.5">
      <c r="B13">
        <v>11</v>
      </c>
      <c r="D13" t="s">
        <v>93</v>
      </c>
      <c r="E13">
        <v>3</v>
      </c>
      <c r="G13" t="s">
        <v>145</v>
      </c>
      <c r="H13" s="433" t="str">
        <f t="shared" si="0"/>
        <v>国際情報高</v>
      </c>
      <c r="I13">
        <v>10.5</v>
      </c>
    </row>
    <row r="14" spans="2:8" ht="13.5">
      <c r="B14">
        <v>12</v>
      </c>
      <c r="D14" t="s">
        <v>96</v>
      </c>
      <c r="E14">
        <v>11</v>
      </c>
      <c r="G14" t="s">
        <v>146</v>
      </c>
      <c r="H14" s="433" t="str">
        <f t="shared" si="0"/>
        <v>水口東高</v>
      </c>
    </row>
    <row r="15" spans="2:9" ht="13.5">
      <c r="B15">
        <v>13</v>
      </c>
      <c r="D15" t="s">
        <v>100</v>
      </c>
      <c r="E15">
        <v>17</v>
      </c>
      <c r="G15" t="s">
        <v>147</v>
      </c>
      <c r="H15" s="433" t="str">
        <f t="shared" si="0"/>
        <v>石部高</v>
      </c>
      <c r="I15">
        <v>0.5</v>
      </c>
    </row>
    <row r="16" spans="2:8" ht="13.5">
      <c r="B16">
        <v>14</v>
      </c>
      <c r="D16" t="s">
        <v>97</v>
      </c>
      <c r="E16">
        <v>3</v>
      </c>
      <c r="G16" t="s">
        <v>148</v>
      </c>
      <c r="H16" s="433" t="str">
        <f t="shared" si="0"/>
        <v>甲南高</v>
      </c>
    </row>
    <row r="17" spans="2:9" ht="13.5">
      <c r="B17">
        <v>15</v>
      </c>
      <c r="D17" t="s">
        <v>98</v>
      </c>
      <c r="E17">
        <v>0</v>
      </c>
      <c r="G17" t="s">
        <v>149</v>
      </c>
      <c r="H17" s="433" t="str">
        <f t="shared" si="0"/>
        <v>守山高</v>
      </c>
      <c r="I17">
        <v>8</v>
      </c>
    </row>
    <row r="18" spans="2:9" ht="13.5">
      <c r="B18">
        <v>16</v>
      </c>
      <c r="D18" t="s">
        <v>99</v>
      </c>
      <c r="E18">
        <v>9</v>
      </c>
      <c r="G18" t="s">
        <v>150</v>
      </c>
      <c r="H18" s="433" t="str">
        <f t="shared" si="0"/>
        <v>守山北高</v>
      </c>
      <c r="I18">
        <v>0</v>
      </c>
    </row>
    <row r="19" spans="2:8" ht="13.5">
      <c r="B19">
        <v>17</v>
      </c>
      <c r="D19" t="s">
        <v>94</v>
      </c>
      <c r="E19">
        <v>19</v>
      </c>
      <c r="G19" t="s">
        <v>151</v>
      </c>
      <c r="H19" s="433" t="str">
        <f t="shared" si="0"/>
        <v>八幡高</v>
      </c>
    </row>
    <row r="20" spans="2:9" ht="13.5">
      <c r="B20">
        <v>18</v>
      </c>
      <c r="D20" t="s">
        <v>132</v>
      </c>
      <c r="E20">
        <v>1</v>
      </c>
      <c r="G20" t="s">
        <v>152</v>
      </c>
      <c r="H20" s="433" t="str">
        <f t="shared" si="0"/>
        <v>八日市南高</v>
      </c>
      <c r="I20">
        <v>1</v>
      </c>
    </row>
    <row r="21" spans="7:9" ht="13.5">
      <c r="G21" t="s">
        <v>153</v>
      </c>
      <c r="H21" s="433" t="str">
        <f t="shared" si="0"/>
        <v>近江兄弟社高</v>
      </c>
      <c r="I21">
        <v>4.5</v>
      </c>
    </row>
    <row r="22" spans="7:8" ht="13.5">
      <c r="G22" t="s">
        <v>154</v>
      </c>
      <c r="H22" s="433" t="str">
        <f t="shared" si="0"/>
        <v>日野高</v>
      </c>
    </row>
    <row r="23" spans="7:8" ht="13.5">
      <c r="G23" t="s">
        <v>155</v>
      </c>
      <c r="H23" s="433" t="str">
        <f t="shared" si="0"/>
        <v>愛知高</v>
      </c>
    </row>
    <row r="24" spans="4:8" ht="13.5">
      <c r="D24" t="s">
        <v>103</v>
      </c>
      <c r="E24">
        <v>190</v>
      </c>
      <c r="G24" t="s">
        <v>156</v>
      </c>
      <c r="H24" s="433" t="str">
        <f t="shared" si="0"/>
        <v>能登川高</v>
      </c>
    </row>
    <row r="25" spans="4:9" ht="15">
      <c r="D25" t="s">
        <v>133</v>
      </c>
      <c r="E25">
        <v>14</v>
      </c>
      <c r="G25" t="s">
        <v>157</v>
      </c>
      <c r="H25" s="433" t="str">
        <f t="shared" si="0"/>
        <v>彦根工業高</v>
      </c>
      <c r="I25">
        <v>1</v>
      </c>
    </row>
    <row r="26" spans="4:9" ht="13.5">
      <c r="D26" t="s">
        <v>105</v>
      </c>
      <c r="E26">
        <v>176</v>
      </c>
      <c r="G26" t="s">
        <v>158</v>
      </c>
      <c r="H26" s="433" t="str">
        <f t="shared" si="0"/>
        <v>近江高</v>
      </c>
      <c r="I26">
        <v>1</v>
      </c>
    </row>
    <row r="27" spans="4:9" ht="13.5">
      <c r="D27" t="s">
        <v>106</v>
      </c>
      <c r="E27">
        <v>18</v>
      </c>
      <c r="G27" t="s">
        <v>159</v>
      </c>
      <c r="H27" s="433" t="str">
        <f t="shared" si="0"/>
        <v>米原高</v>
      </c>
      <c r="I27">
        <v>8</v>
      </c>
    </row>
    <row r="28" spans="4:9" ht="13.5">
      <c r="D28" t="s">
        <v>107</v>
      </c>
      <c r="E28">
        <v>9.777777777777779</v>
      </c>
      <c r="G28" t="s">
        <v>160</v>
      </c>
      <c r="H28" s="433" t="str">
        <f t="shared" si="0"/>
        <v>長浜北星高</v>
      </c>
      <c r="I28">
        <v>0</v>
      </c>
    </row>
    <row r="29" spans="7:8" ht="13.5">
      <c r="G29" t="s">
        <v>161</v>
      </c>
      <c r="H29" s="433" t="str">
        <f t="shared" si="0"/>
        <v>伊吹高</v>
      </c>
    </row>
    <row r="30" spans="7:9" ht="13.5">
      <c r="G30" t="s">
        <v>162</v>
      </c>
      <c r="H30" s="433" t="str">
        <f t="shared" si="0"/>
        <v>立命館守山高</v>
      </c>
      <c r="I30">
        <v>10</v>
      </c>
    </row>
    <row r="31" spans="7:8" ht="13.5">
      <c r="G31" t="s">
        <v>163</v>
      </c>
      <c r="H31" s="433" t="str">
        <f t="shared" si="0"/>
        <v>彦根総合高</v>
      </c>
    </row>
    <row r="32" spans="7:9" ht="13.5">
      <c r="G32" t="s">
        <v>164</v>
      </c>
      <c r="H32" s="433" t="str">
        <f t="shared" si="0"/>
        <v>滋賀学園高</v>
      </c>
      <c r="I32">
        <v>0</v>
      </c>
    </row>
    <row r="33" spans="7:9" ht="13.5">
      <c r="G33" t="s">
        <v>165</v>
      </c>
      <c r="H33" s="433" t="str">
        <f t="shared" si="0"/>
        <v>野洲高</v>
      </c>
      <c r="I33">
        <v>0</v>
      </c>
    </row>
    <row r="34" ht="13.5">
      <c r="G34" t="s">
        <v>166</v>
      </c>
    </row>
    <row r="35" spans="7:9" ht="13.5">
      <c r="G35" t="s">
        <v>167</v>
      </c>
      <c r="I35">
        <v>0</v>
      </c>
    </row>
    <row r="36" spans="7:9" ht="13.5">
      <c r="G36" t="s">
        <v>168</v>
      </c>
      <c r="I3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進路指導課</cp:lastModifiedBy>
  <cp:lastPrinted>2018-12-21T06:29:58Z</cp:lastPrinted>
  <dcterms:created xsi:type="dcterms:W3CDTF">2003-08-14T03:52:55Z</dcterms:created>
  <dcterms:modified xsi:type="dcterms:W3CDTF">2018-12-21T06:36:01Z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